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\Escritorio\Tecnico OTRI\"/>
    </mc:Choice>
  </mc:AlternateContent>
  <bookViews>
    <workbookView xWindow="0" yWindow="0" windowWidth="18750" windowHeight="3385"/>
  </bookViews>
  <sheets>
    <sheet name="anexo" sheetId="1" r:id="rId1"/>
  </sheets>
  <definedNames>
    <definedName name="_xlnm.Print_Area" localSheetId="0">anexo!$A$1:$AH$43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3" i="1" l="1"/>
  <c r="AB43" i="1"/>
  <c r="Y43" i="1"/>
  <c r="W43" i="1"/>
  <c r="U43" i="1"/>
  <c r="S43" i="1"/>
  <c r="P43" i="1"/>
  <c r="N43" i="1"/>
  <c r="K43" i="1"/>
  <c r="I43" i="1"/>
  <c r="G43" i="1"/>
  <c r="E43" i="1"/>
  <c r="AD42" i="1"/>
  <c r="AB42" i="1"/>
  <c r="Y42" i="1"/>
  <c r="W42" i="1"/>
  <c r="U42" i="1"/>
  <c r="S42" i="1"/>
  <c r="P42" i="1"/>
  <c r="N42" i="1"/>
  <c r="K42" i="1"/>
  <c r="I42" i="1"/>
  <c r="G42" i="1"/>
  <c r="E42" i="1"/>
  <c r="AD41" i="1"/>
  <c r="AB41" i="1"/>
  <c r="Y41" i="1"/>
  <c r="W41" i="1"/>
  <c r="U41" i="1"/>
  <c r="S41" i="1"/>
  <c r="P41" i="1"/>
  <c r="M41" i="1"/>
  <c r="N41" i="1" s="1"/>
  <c r="Q41" i="1" s="1"/>
  <c r="K41" i="1"/>
  <c r="I41" i="1"/>
  <c r="G41" i="1"/>
  <c r="E41" i="1"/>
  <c r="AD40" i="1"/>
  <c r="AB40" i="1"/>
  <c r="Y40" i="1"/>
  <c r="W40" i="1"/>
  <c r="U40" i="1"/>
  <c r="S40" i="1"/>
  <c r="P40" i="1"/>
  <c r="N40" i="1"/>
  <c r="Q40" i="1" s="1"/>
  <c r="K40" i="1"/>
  <c r="I40" i="1"/>
  <c r="G40" i="1"/>
  <c r="E40" i="1"/>
  <c r="AD39" i="1"/>
  <c r="AB39" i="1"/>
  <c r="Y39" i="1"/>
  <c r="W39" i="1"/>
  <c r="U39" i="1"/>
  <c r="S39" i="1"/>
  <c r="P39" i="1"/>
  <c r="N39" i="1"/>
  <c r="Q39" i="1" s="1"/>
  <c r="K39" i="1"/>
  <c r="I39" i="1"/>
  <c r="G39" i="1"/>
  <c r="E39" i="1"/>
  <c r="AD38" i="1"/>
  <c r="AE38" i="1" s="1"/>
  <c r="AB38" i="1"/>
  <c r="Y38" i="1"/>
  <c r="W38" i="1"/>
  <c r="U38" i="1"/>
  <c r="S38" i="1"/>
  <c r="P38" i="1"/>
  <c r="N38" i="1"/>
  <c r="K38" i="1"/>
  <c r="I38" i="1"/>
  <c r="F38" i="1"/>
  <c r="G38" i="1" s="1"/>
  <c r="E38" i="1"/>
  <c r="AD37" i="1"/>
  <c r="AB37" i="1"/>
  <c r="Y37" i="1"/>
  <c r="W37" i="1"/>
  <c r="U37" i="1"/>
  <c r="S37" i="1"/>
  <c r="P37" i="1"/>
  <c r="N37" i="1"/>
  <c r="K37" i="1"/>
  <c r="I37" i="1"/>
  <c r="G37" i="1"/>
  <c r="E37" i="1"/>
  <c r="AD36" i="1"/>
  <c r="AB36" i="1"/>
  <c r="AE36" i="1" s="1"/>
  <c r="Y36" i="1"/>
  <c r="W36" i="1"/>
  <c r="U36" i="1"/>
  <c r="S36" i="1"/>
  <c r="P36" i="1"/>
  <c r="N36" i="1"/>
  <c r="K36" i="1"/>
  <c r="I36" i="1"/>
  <c r="G36" i="1"/>
  <c r="L36" i="1" s="1"/>
  <c r="E36" i="1"/>
  <c r="AD35" i="1"/>
  <c r="AB35" i="1"/>
  <c r="AE35" i="1" s="1"/>
  <c r="Y35" i="1"/>
  <c r="W35" i="1"/>
  <c r="U35" i="1"/>
  <c r="S35" i="1"/>
  <c r="P35" i="1"/>
  <c r="N35" i="1"/>
  <c r="K35" i="1"/>
  <c r="I35" i="1"/>
  <c r="G35" i="1"/>
  <c r="E35" i="1"/>
  <c r="AD34" i="1"/>
  <c r="AB34" i="1"/>
  <c r="Y34" i="1"/>
  <c r="W34" i="1"/>
  <c r="U34" i="1"/>
  <c r="S34" i="1"/>
  <c r="P34" i="1"/>
  <c r="Q34" i="1" s="1"/>
  <c r="N34" i="1"/>
  <c r="K34" i="1"/>
  <c r="I34" i="1"/>
  <c r="G34" i="1"/>
  <c r="E34" i="1"/>
  <c r="AD33" i="1"/>
  <c r="AB33" i="1"/>
  <c r="Y33" i="1"/>
  <c r="W33" i="1"/>
  <c r="U33" i="1"/>
  <c r="S33" i="1"/>
  <c r="P33" i="1"/>
  <c r="N33" i="1"/>
  <c r="K33" i="1"/>
  <c r="I33" i="1"/>
  <c r="G33" i="1"/>
  <c r="E33" i="1"/>
  <c r="AD32" i="1"/>
  <c r="AB32" i="1"/>
  <c r="AE32" i="1" s="1"/>
  <c r="Y32" i="1"/>
  <c r="W32" i="1"/>
  <c r="U32" i="1"/>
  <c r="S32" i="1"/>
  <c r="P32" i="1"/>
  <c r="N32" i="1"/>
  <c r="K32" i="1"/>
  <c r="I32" i="1"/>
  <c r="G32" i="1"/>
  <c r="E32" i="1"/>
  <c r="AD26" i="1"/>
  <c r="AB26" i="1"/>
  <c r="Y26" i="1"/>
  <c r="W26" i="1"/>
  <c r="U26" i="1"/>
  <c r="S26" i="1"/>
  <c r="P26" i="1"/>
  <c r="Q26" i="1" s="1"/>
  <c r="N26" i="1"/>
  <c r="K26" i="1"/>
  <c r="I26" i="1"/>
  <c r="F26" i="1"/>
  <c r="G26" i="1" s="1"/>
  <c r="E26" i="1"/>
  <c r="AD25" i="1"/>
  <c r="AB25" i="1"/>
  <c r="Y25" i="1"/>
  <c r="W25" i="1"/>
  <c r="U25" i="1"/>
  <c r="S25" i="1"/>
  <c r="P25" i="1"/>
  <c r="Q25" i="1" s="1"/>
  <c r="N25" i="1"/>
  <c r="K25" i="1"/>
  <c r="I25" i="1"/>
  <c r="G25" i="1"/>
  <c r="E25" i="1"/>
  <c r="AD24" i="1"/>
  <c r="AB24" i="1"/>
  <c r="AE24" i="1" s="1"/>
  <c r="Y24" i="1"/>
  <c r="W24" i="1"/>
  <c r="U24" i="1"/>
  <c r="S24" i="1"/>
  <c r="Z24" i="1" s="1"/>
  <c r="P24" i="1"/>
  <c r="N24" i="1"/>
  <c r="K24" i="1"/>
  <c r="I24" i="1"/>
  <c r="G24" i="1"/>
  <c r="E24" i="1"/>
  <c r="AD23" i="1"/>
  <c r="AB23" i="1"/>
  <c r="Y23" i="1"/>
  <c r="W23" i="1"/>
  <c r="U23" i="1"/>
  <c r="S23" i="1"/>
  <c r="P23" i="1"/>
  <c r="N23" i="1"/>
  <c r="K23" i="1"/>
  <c r="I23" i="1"/>
  <c r="G23" i="1"/>
  <c r="E23" i="1"/>
  <c r="AD22" i="1"/>
  <c r="AB22" i="1"/>
  <c r="Y22" i="1"/>
  <c r="W22" i="1"/>
  <c r="U22" i="1"/>
  <c r="S22" i="1"/>
  <c r="P22" i="1"/>
  <c r="N22" i="1"/>
  <c r="K22" i="1"/>
  <c r="I22" i="1"/>
  <c r="G22" i="1"/>
  <c r="E22" i="1"/>
  <c r="AD21" i="1"/>
  <c r="AB21" i="1"/>
  <c r="Y21" i="1"/>
  <c r="W21" i="1"/>
  <c r="U21" i="1"/>
  <c r="S21" i="1"/>
  <c r="P21" i="1"/>
  <c r="N21" i="1"/>
  <c r="K21" i="1"/>
  <c r="I21" i="1"/>
  <c r="G21" i="1"/>
  <c r="E21" i="1"/>
  <c r="AD20" i="1"/>
  <c r="AB20" i="1"/>
  <c r="Y20" i="1"/>
  <c r="W20" i="1"/>
  <c r="U20" i="1"/>
  <c r="S20" i="1"/>
  <c r="P20" i="1"/>
  <c r="N20" i="1"/>
  <c r="K20" i="1"/>
  <c r="I20" i="1"/>
  <c r="F20" i="1"/>
  <c r="G20" i="1" s="1"/>
  <c r="E20" i="1"/>
  <c r="AD19" i="1"/>
  <c r="AB19" i="1"/>
  <c r="Y19" i="1"/>
  <c r="W19" i="1"/>
  <c r="U19" i="1"/>
  <c r="S19" i="1"/>
  <c r="P19" i="1"/>
  <c r="N19" i="1"/>
  <c r="K19" i="1"/>
  <c r="I19" i="1"/>
  <c r="G19" i="1"/>
  <c r="E19" i="1"/>
  <c r="AD18" i="1"/>
  <c r="AB18" i="1"/>
  <c r="Y18" i="1"/>
  <c r="W18" i="1"/>
  <c r="U18" i="1"/>
  <c r="S18" i="1"/>
  <c r="P18" i="1"/>
  <c r="M18" i="1"/>
  <c r="N18" i="1" s="1"/>
  <c r="K18" i="1"/>
  <c r="I18" i="1"/>
  <c r="G18" i="1"/>
  <c r="L18" i="1" s="1"/>
  <c r="E18" i="1"/>
  <c r="AD17" i="1"/>
  <c r="AB17" i="1"/>
  <c r="Y17" i="1"/>
  <c r="W17" i="1"/>
  <c r="U17" i="1"/>
  <c r="S17" i="1"/>
  <c r="O17" i="1"/>
  <c r="P17" i="1" s="1"/>
  <c r="N17" i="1"/>
  <c r="K17" i="1"/>
  <c r="I17" i="1"/>
  <c r="L17" i="1" s="1"/>
  <c r="G17" i="1"/>
  <c r="E17" i="1"/>
  <c r="AD16" i="1"/>
  <c r="AB16" i="1"/>
  <c r="AE16" i="1" s="1"/>
  <c r="Y16" i="1"/>
  <c r="W16" i="1"/>
  <c r="U16" i="1"/>
  <c r="S16" i="1"/>
  <c r="P16" i="1"/>
  <c r="N16" i="1"/>
  <c r="K16" i="1"/>
  <c r="I16" i="1"/>
  <c r="G16" i="1"/>
  <c r="E16" i="1"/>
  <c r="AD15" i="1"/>
  <c r="AB15" i="1"/>
  <c r="Y15" i="1"/>
  <c r="W15" i="1"/>
  <c r="U15" i="1"/>
  <c r="S15" i="1"/>
  <c r="Z15" i="1" s="1"/>
  <c r="P15" i="1"/>
  <c r="N15" i="1"/>
  <c r="K15" i="1"/>
  <c r="I15" i="1"/>
  <c r="G15" i="1"/>
  <c r="E15" i="1"/>
  <c r="AD14" i="1"/>
  <c r="AB14" i="1"/>
  <c r="Y14" i="1"/>
  <c r="W14" i="1"/>
  <c r="U14" i="1"/>
  <c r="S14" i="1"/>
  <c r="P14" i="1"/>
  <c r="N14" i="1"/>
  <c r="K14" i="1"/>
  <c r="I14" i="1"/>
  <c r="F14" i="1"/>
  <c r="G14" i="1" s="1"/>
  <c r="E14" i="1"/>
  <c r="AD13" i="1"/>
  <c r="AB13" i="1"/>
  <c r="Y13" i="1"/>
  <c r="W13" i="1"/>
  <c r="U13" i="1"/>
  <c r="S13" i="1"/>
  <c r="P13" i="1"/>
  <c r="N13" i="1"/>
  <c r="K13" i="1"/>
  <c r="I13" i="1"/>
  <c r="G13" i="1"/>
  <c r="E13" i="1"/>
  <c r="AD12" i="1"/>
  <c r="AE12" i="1" s="1"/>
  <c r="AB12" i="1"/>
  <c r="Y12" i="1"/>
  <c r="W12" i="1"/>
  <c r="U12" i="1"/>
  <c r="S12" i="1"/>
  <c r="P12" i="1"/>
  <c r="N12" i="1"/>
  <c r="K12" i="1"/>
  <c r="I12" i="1"/>
  <c r="G12" i="1"/>
  <c r="E12" i="1"/>
  <c r="AD11" i="1"/>
  <c r="AB11" i="1"/>
  <c r="Y11" i="1"/>
  <c r="W11" i="1"/>
  <c r="U11" i="1"/>
  <c r="S11" i="1"/>
  <c r="P11" i="1"/>
  <c r="N11" i="1"/>
  <c r="K11" i="1"/>
  <c r="I11" i="1"/>
  <c r="F11" i="1"/>
  <c r="G11" i="1" s="1"/>
  <c r="E11" i="1"/>
  <c r="AD10" i="1"/>
  <c r="AB10" i="1"/>
  <c r="Y10" i="1"/>
  <c r="W10" i="1"/>
  <c r="U10" i="1"/>
  <c r="S10" i="1"/>
  <c r="P10" i="1"/>
  <c r="N10" i="1"/>
  <c r="Q10" i="1" s="1"/>
  <c r="K10" i="1"/>
  <c r="I10" i="1"/>
  <c r="G10" i="1"/>
  <c r="E10" i="1"/>
  <c r="AD9" i="1"/>
  <c r="AB9" i="1"/>
  <c r="Y9" i="1"/>
  <c r="W9" i="1"/>
  <c r="U9" i="1"/>
  <c r="S9" i="1"/>
  <c r="P9" i="1"/>
  <c r="N9" i="1"/>
  <c r="K9" i="1"/>
  <c r="H9" i="1"/>
  <c r="I9" i="1" s="1"/>
  <c r="G9" i="1"/>
  <c r="E9" i="1"/>
  <c r="AD8" i="1"/>
  <c r="AB8" i="1"/>
  <c r="Y8" i="1"/>
  <c r="W8" i="1"/>
  <c r="U8" i="1"/>
  <c r="S8" i="1"/>
  <c r="P8" i="1"/>
  <c r="N8" i="1"/>
  <c r="Q8" i="1" s="1"/>
  <c r="K8" i="1"/>
  <c r="I8" i="1"/>
  <c r="G8" i="1"/>
  <c r="E8" i="1"/>
  <c r="AD7" i="1"/>
  <c r="AB7" i="1"/>
  <c r="Y7" i="1"/>
  <c r="W7" i="1"/>
  <c r="U7" i="1"/>
  <c r="S7" i="1"/>
  <c r="P7" i="1"/>
  <c r="N7" i="1"/>
  <c r="K7" i="1"/>
  <c r="I7" i="1"/>
  <c r="F7" i="1"/>
  <c r="G7" i="1" s="1"/>
  <c r="E7" i="1"/>
  <c r="AD6" i="1"/>
  <c r="AB6" i="1"/>
  <c r="Y6" i="1"/>
  <c r="W6" i="1"/>
  <c r="U6" i="1"/>
  <c r="S6" i="1"/>
  <c r="P6" i="1"/>
  <c r="N6" i="1"/>
  <c r="Q6" i="1" s="1"/>
  <c r="K6" i="1"/>
  <c r="I6" i="1"/>
  <c r="G6" i="1"/>
  <c r="E6" i="1"/>
  <c r="AD5" i="1"/>
  <c r="AE5" i="1" s="1"/>
  <c r="AB5" i="1"/>
  <c r="Y5" i="1"/>
  <c r="W5" i="1"/>
  <c r="U5" i="1"/>
  <c r="S5" i="1"/>
  <c r="P5" i="1"/>
  <c r="N5" i="1"/>
  <c r="K5" i="1"/>
  <c r="I5" i="1"/>
  <c r="G5" i="1"/>
  <c r="E5" i="1"/>
  <c r="L42" i="1" l="1"/>
  <c r="Q7" i="1"/>
  <c r="Q17" i="1"/>
  <c r="Q21" i="1"/>
  <c r="Q23" i="1"/>
  <c r="L40" i="1"/>
  <c r="Z41" i="1"/>
  <c r="Q12" i="1"/>
  <c r="Z34" i="1"/>
  <c r="L7" i="1"/>
  <c r="AE18" i="1"/>
  <c r="AE22" i="1"/>
  <c r="Z36" i="1"/>
  <c r="AE37" i="1"/>
  <c r="L41" i="1"/>
  <c r="L5" i="1"/>
  <c r="Q16" i="1"/>
  <c r="Q18" i="1"/>
  <c r="Q20" i="1"/>
  <c r="Q24" i="1"/>
  <c r="Q33" i="1"/>
  <c r="AE41" i="1"/>
  <c r="AE43" i="1"/>
  <c r="Z42" i="1"/>
  <c r="Z22" i="1"/>
  <c r="AE9" i="1"/>
  <c r="AE14" i="1"/>
  <c r="L22" i="1"/>
  <c r="L24" i="1"/>
  <c r="AE25" i="1"/>
  <c r="L34" i="1"/>
  <c r="L39" i="1"/>
  <c r="Q43" i="1"/>
  <c r="Z12" i="1"/>
  <c r="AH12" i="1" s="1"/>
  <c r="L13" i="1"/>
  <c r="Q14" i="1"/>
  <c r="Q37" i="1"/>
  <c r="AE39" i="1"/>
  <c r="Z43" i="1"/>
  <c r="L16" i="1"/>
  <c r="L26" i="1"/>
  <c r="Q42" i="1"/>
  <c r="L8" i="1"/>
  <c r="L12" i="1"/>
  <c r="AE6" i="1"/>
  <c r="AE10" i="1"/>
  <c r="Z11" i="1"/>
  <c r="AE26" i="1"/>
  <c r="AE33" i="1"/>
  <c r="Q36" i="1"/>
  <c r="Z5" i="1"/>
  <c r="Z7" i="1"/>
  <c r="Q15" i="1"/>
  <c r="AE19" i="1"/>
  <c r="Z20" i="1"/>
  <c r="AE21" i="1"/>
  <c r="Z39" i="1"/>
  <c r="L37" i="1"/>
  <c r="Q38" i="1"/>
  <c r="AE40" i="1"/>
  <c r="Z18" i="1"/>
  <c r="Z6" i="1"/>
  <c r="L9" i="1"/>
  <c r="AE13" i="1"/>
  <c r="AH13" i="1" s="1"/>
  <c r="Q19" i="1"/>
  <c r="Q22" i="1"/>
  <c r="L35" i="1"/>
  <c r="AH36" i="1"/>
  <c r="Z8" i="1"/>
  <c r="L15" i="1"/>
  <c r="Z17" i="1"/>
  <c r="L20" i="1"/>
  <c r="L23" i="1"/>
  <c r="Z26" i="1"/>
  <c r="L43" i="1"/>
  <c r="AH22" i="1"/>
  <c r="Q5" i="1"/>
  <c r="AE7" i="1"/>
  <c r="Z10" i="1"/>
  <c r="L11" i="1"/>
  <c r="Q13" i="1"/>
  <c r="Z14" i="1"/>
  <c r="AE15" i="1"/>
  <c r="Z19" i="1"/>
  <c r="AE20" i="1"/>
  <c r="AE23" i="1"/>
  <c r="L32" i="1"/>
  <c r="Z33" i="1"/>
  <c r="Z37" i="1"/>
  <c r="AH37" i="1" s="1"/>
  <c r="Z38" i="1"/>
  <c r="L6" i="1"/>
  <c r="Q9" i="1"/>
  <c r="AE11" i="1"/>
  <c r="L14" i="1"/>
  <c r="Z16" i="1"/>
  <c r="Z21" i="1"/>
  <c r="AH24" i="1"/>
  <c r="Z25" i="1"/>
  <c r="Q32" i="1"/>
  <c r="Q35" i="1"/>
  <c r="L38" i="1"/>
  <c r="Z13" i="1"/>
  <c r="AE8" i="1"/>
  <c r="Z9" i="1"/>
  <c r="L10" i="1"/>
  <c r="Q11" i="1"/>
  <c r="AE17" i="1"/>
  <c r="L19" i="1"/>
  <c r="L25" i="1"/>
  <c r="Z32" i="1"/>
  <c r="AH32" i="1" s="1"/>
  <c r="L33" i="1"/>
  <c r="Z35" i="1"/>
  <c r="AH35" i="1" s="1"/>
  <c r="L21" i="1"/>
  <c r="Z23" i="1"/>
  <c r="AE34" i="1"/>
  <c r="AH34" i="1" s="1"/>
  <c r="Z40" i="1"/>
  <c r="AH40" i="1" s="1"/>
  <c r="AE42" i="1"/>
  <c r="AH41" i="1"/>
  <c r="AH18" i="1"/>
  <c r="AH19" i="1"/>
  <c r="AH33" i="1" l="1"/>
  <c r="AH21" i="1"/>
  <c r="AH42" i="1"/>
  <c r="AH23" i="1"/>
  <c r="AH7" i="1"/>
  <c r="AH15" i="1"/>
  <c r="AH10" i="1"/>
  <c r="AH39" i="1"/>
  <c r="AH25" i="1"/>
  <c r="AH5" i="1"/>
  <c r="AH16" i="1"/>
  <c r="AH9" i="1"/>
  <c r="AH11" i="1"/>
  <c r="AH20" i="1"/>
  <c r="AH6" i="1"/>
  <c r="AH43" i="1"/>
  <c r="AH38" i="1"/>
  <c r="AH14" i="1"/>
  <c r="AH26" i="1"/>
  <c r="AH17" i="1"/>
  <c r="AH8" i="1"/>
</calcChain>
</file>

<file path=xl/sharedStrings.xml><?xml version="1.0" encoding="utf-8"?>
<sst xmlns="http://schemas.openxmlformats.org/spreadsheetml/2006/main" count="215" uniqueCount="112">
  <si>
    <t>Plaza 1 - OTRI - Proyectos de Investigación Colaborativa</t>
  </si>
  <si>
    <t>m=meses</t>
  </si>
  <si>
    <t>p=puntuación</t>
  </si>
  <si>
    <t>n=número</t>
  </si>
  <si>
    <t>Idiomas - MAX 10</t>
  </si>
  <si>
    <t>Inglés</t>
  </si>
  <si>
    <t>Otros</t>
  </si>
  <si>
    <t>Total</t>
  </si>
  <si>
    <t>Titulación Preferente</t>
  </si>
  <si>
    <t>Experiencia OTRI o SGI - MAX 10</t>
  </si>
  <si>
    <t>C1</t>
  </si>
  <si>
    <t>B2</t>
  </si>
  <si>
    <t>Cursos Docentes Vinculados - MAX 15</t>
  </si>
  <si>
    <t>Adecuación CV</t>
  </si>
  <si>
    <t>Entrevista</t>
  </si>
  <si>
    <t>Candidato</t>
  </si>
  <si>
    <t>Titulación</t>
  </si>
  <si>
    <t>Si(1)
No(0)</t>
  </si>
  <si>
    <t>5 puntos</t>
  </si>
  <si>
    <t>Meses gestión</t>
  </si>
  <si>
    <t>Puntos gestión</t>
  </si>
  <si>
    <t>Meses invest</t>
  </si>
  <si>
    <t>Puntos invest</t>
  </si>
  <si>
    <t>Patentes</t>
  </si>
  <si>
    <t>Puntos patentes</t>
  </si>
  <si>
    <t>Meses formación técnica</t>
  </si>
  <si>
    <t>Puntos formación técnica</t>
  </si>
  <si>
    <t>Meses formación admi</t>
  </si>
  <si>
    <t>Puntos formación admi</t>
  </si>
  <si>
    <t>10 puntos</t>
  </si>
  <si>
    <t>n</t>
  </si>
  <si>
    <t>2,5 puntos</t>
  </si>
  <si>
    <t>n_Docente</t>
  </si>
  <si>
    <t>p_Docente</t>
  </si>
  <si>
    <t>n_alumno</t>
  </si>
  <si>
    <t>p_alumno</t>
  </si>
  <si>
    <t>max_10</t>
  </si>
  <si>
    <t>max_25</t>
  </si>
  <si>
    <t>TOTAL</t>
  </si>
  <si>
    <t>Corte entrevista 25</t>
  </si>
  <si>
    <t>Giménez Moolhuyzen</t>
  </si>
  <si>
    <t>Miguel</t>
  </si>
  <si>
    <t>Ingeniero Agrónomo</t>
  </si>
  <si>
    <t>Estévez Moreno</t>
  </si>
  <si>
    <t>Blanca</t>
  </si>
  <si>
    <t>Derecho y Administración de Empresas</t>
  </si>
  <si>
    <t>Nieto Liñán</t>
  </si>
  <si>
    <t>David</t>
  </si>
  <si>
    <t>Derecho</t>
  </si>
  <si>
    <t>Martínez Moreno</t>
  </si>
  <si>
    <t>Alicia</t>
  </si>
  <si>
    <t>Ingeniera Telecomunicaciones</t>
  </si>
  <si>
    <t>Baena Nogueras</t>
  </si>
  <si>
    <t>Rosa María</t>
  </si>
  <si>
    <t>Ambientales</t>
  </si>
  <si>
    <t>Mendoza Sevilla</t>
  </si>
  <si>
    <t>Álvaro</t>
  </si>
  <si>
    <t>Ciencias Ambientales; Máster en Ingeniería de pocesos…</t>
  </si>
  <si>
    <t>No asiste</t>
  </si>
  <si>
    <t>Oliver Moreno</t>
  </si>
  <si>
    <t>Javier</t>
  </si>
  <si>
    <t>Ingeniería</t>
  </si>
  <si>
    <t>Haro Gil</t>
  </si>
  <si>
    <t>María Dolores</t>
  </si>
  <si>
    <t>Administración de Empresas</t>
  </si>
  <si>
    <t>Peinado Robles</t>
  </si>
  <si>
    <t>Olga</t>
  </si>
  <si>
    <t>Frías Moya-Angeler</t>
  </si>
  <si>
    <t>Lourdes</t>
  </si>
  <si>
    <t>Robles Quiñonero</t>
  </si>
  <si>
    <t>Daniel</t>
  </si>
  <si>
    <t>Arquitecto Técnico y MBA</t>
  </si>
  <si>
    <t>Moreno Vázquez</t>
  </si>
  <si>
    <t>María del Carmen</t>
  </si>
  <si>
    <t>Bibliotecnomía y documentación</t>
  </si>
  <si>
    <t>Cepillo Navarro</t>
  </si>
  <si>
    <t>Jesús</t>
  </si>
  <si>
    <t>Diplomado en Gestión y Administración Pública</t>
  </si>
  <si>
    <t>Fraile Vega</t>
  </si>
  <si>
    <t>Samuel</t>
  </si>
  <si>
    <t>Fernández Torres</t>
  </si>
  <si>
    <t>Paloma de la Candelaria</t>
  </si>
  <si>
    <t>Ciencias Políticas; Cooperación Internacional</t>
  </si>
  <si>
    <t>González Tenorio</t>
  </si>
  <si>
    <t>Rafael</t>
  </si>
  <si>
    <t>Licenciado en Bioquímica</t>
  </si>
  <si>
    <t>Fernández Álvarez</t>
  </si>
  <si>
    <t>Historia del Arte; Conservación Patrimonio</t>
  </si>
  <si>
    <t>Ortega Pérez</t>
  </si>
  <si>
    <t>Raúl</t>
  </si>
  <si>
    <t xml:space="preserve">Ciencias Ambientales </t>
  </si>
  <si>
    <t>Díaz González</t>
  </si>
  <si>
    <t>Alberto</t>
  </si>
  <si>
    <t>Graduado en Economía</t>
  </si>
  <si>
    <t>Pardo Miranda</t>
  </si>
  <si>
    <t>Marta</t>
  </si>
  <si>
    <t>Carreño Santo Tomás</t>
  </si>
  <si>
    <t>Vanessa</t>
  </si>
  <si>
    <t>Psicología</t>
  </si>
  <si>
    <t>Mennella</t>
  </si>
  <si>
    <t>Mara</t>
  </si>
  <si>
    <t>Lengua y cultura; Lengua y Literatura</t>
  </si>
  <si>
    <t>Plaza 2 - OTRI - Propiedad industrial y Spin off</t>
  </si>
  <si>
    <t>Rodriguez Fuldauer</t>
  </si>
  <si>
    <t>Julia</t>
  </si>
  <si>
    <t>París Ronda</t>
  </si>
  <si>
    <t>Jiménez Luengo</t>
  </si>
  <si>
    <t>Elisa Isabel</t>
  </si>
  <si>
    <t>Ingeniera</t>
  </si>
  <si>
    <t>Bioquímica y másteR</t>
  </si>
  <si>
    <t>Veterinario</t>
  </si>
  <si>
    <t>Bioquímica y máster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</si>
</sst>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tabSelected="1" zoomScale="85" zoomScaleNormal="85" workbookViewId="0">
      <selection activeCell="C39" sqref="C39"/>
    </sheetView>
  </sheetViews>
  <sheetFormatPr baseColWidth="10" defaultColWidth="8.86328125" defaultRowHeight="14.25" x14ac:dyDescent="0.65"/>
  <cols>
    <col min="1" max="1" width="21.86328125" customWidth="1"/>
    <col min="2" max="2" width="22.76953125" customWidth="1"/>
    <col min="3" max="3" width="36" style="1" customWidth="1"/>
    <col min="4" max="4" width="8.453125" style="1" customWidth="1"/>
    <col min="5" max="5" width="8.54296875" customWidth="1"/>
    <col min="6" max="6" width="11.6796875" customWidth="1"/>
    <col min="7" max="7" width="9.6796875" customWidth="1"/>
    <col min="8" max="8" width="8.453125" customWidth="1"/>
    <col min="9" max="9" width="7.86328125" customWidth="1"/>
    <col min="10" max="10" width="8.86328125" customWidth="1"/>
    <col min="11" max="11" width="11" customWidth="1"/>
    <col min="12" max="12" width="9.76953125" customWidth="1"/>
    <col min="13" max="13" width="11.31640625" customWidth="1"/>
    <col min="14" max="14" width="10.6796875" customWidth="1"/>
    <col min="15" max="15" width="11.08984375" customWidth="1"/>
    <col min="16" max="16" width="10.54296875" customWidth="1"/>
    <col min="17" max="17" width="9.76953125" customWidth="1"/>
    <col min="18" max="18" width="8.453125" customWidth="1"/>
    <col min="19" max="19" width="9.54296875" customWidth="1"/>
    <col min="20" max="20" width="8.453125" customWidth="1"/>
    <col min="21" max="21" width="8" customWidth="1"/>
    <col min="22" max="22" width="5" customWidth="1"/>
    <col min="23" max="23" width="8.86328125" customWidth="1"/>
    <col min="24" max="24" width="3.76953125" customWidth="1"/>
    <col min="25" max="25" width="10.08984375" customWidth="1"/>
    <col min="26" max="26" width="9.76953125" customWidth="1"/>
    <col min="27" max="28" width="10.54296875" customWidth="1"/>
    <col min="29" max="30" width="9.86328125" customWidth="1"/>
    <col min="31" max="31" width="9.76953125" customWidth="1"/>
    <col min="32" max="32" width="14.08984375" customWidth="1"/>
    <col min="33" max="33" width="9.86328125" customWidth="1"/>
    <col min="34" max="34" width="11" customWidth="1"/>
    <col min="35" max="35" width="13" customWidth="1"/>
  </cols>
  <sheetData>
    <row r="1" spans="1:35" ht="18" customHeight="1" thickBot="1" x14ac:dyDescent="0.7">
      <c r="A1" s="35" t="s">
        <v>0</v>
      </c>
      <c r="B1" s="35"/>
      <c r="E1" s="2" t="s">
        <v>1</v>
      </c>
      <c r="F1" s="2" t="s">
        <v>2</v>
      </c>
      <c r="G1" s="2" t="s">
        <v>3</v>
      </c>
      <c r="R1" s="36" t="s">
        <v>4</v>
      </c>
      <c r="S1" s="37"/>
      <c r="T1" s="37"/>
      <c r="U1" s="37"/>
      <c r="V1" s="37"/>
      <c r="W1" s="37"/>
      <c r="X1" s="37"/>
      <c r="Y1" s="37"/>
      <c r="Z1" s="38"/>
    </row>
    <row r="2" spans="1:35" ht="15" customHeight="1" thickBot="1" x14ac:dyDescent="0.7">
      <c r="A2" s="35"/>
      <c r="B2" s="35"/>
      <c r="R2" s="39" t="s">
        <v>5</v>
      </c>
      <c r="S2" s="40"/>
      <c r="T2" s="40"/>
      <c r="U2" s="40"/>
      <c r="V2" s="40" t="s">
        <v>6</v>
      </c>
      <c r="W2" s="40"/>
      <c r="X2" s="40"/>
      <c r="Y2" s="40"/>
      <c r="Z2" s="41" t="s">
        <v>7</v>
      </c>
    </row>
    <row r="3" spans="1:35" s="1" customFormat="1" ht="18" customHeight="1" thickBot="1" x14ac:dyDescent="0.7">
      <c r="A3" s="35"/>
      <c r="B3" s="35"/>
      <c r="C3" s="43" t="s">
        <v>8</v>
      </c>
      <c r="D3" s="44"/>
      <c r="E3" s="45"/>
      <c r="F3" s="46"/>
      <c r="G3" s="47"/>
      <c r="H3" s="47"/>
      <c r="I3" s="47"/>
      <c r="J3" s="47"/>
      <c r="K3" s="47"/>
      <c r="L3" s="48"/>
      <c r="M3" s="31" t="s">
        <v>9</v>
      </c>
      <c r="N3" s="32"/>
      <c r="O3" s="32"/>
      <c r="P3" s="32"/>
      <c r="Q3" s="33"/>
      <c r="R3" s="49" t="s">
        <v>10</v>
      </c>
      <c r="S3" s="30"/>
      <c r="T3" s="30" t="s">
        <v>11</v>
      </c>
      <c r="U3" s="30"/>
      <c r="V3" s="30" t="s">
        <v>10</v>
      </c>
      <c r="W3" s="30"/>
      <c r="X3" s="30" t="s">
        <v>11</v>
      </c>
      <c r="Y3" s="30"/>
      <c r="Z3" s="42"/>
      <c r="AA3" s="31" t="s">
        <v>12</v>
      </c>
      <c r="AB3" s="32"/>
      <c r="AC3" s="32"/>
      <c r="AD3" s="32"/>
      <c r="AE3" s="33"/>
      <c r="AF3" s="3" t="s">
        <v>13</v>
      </c>
      <c r="AG3" s="4" t="s">
        <v>14</v>
      </c>
    </row>
    <row r="4" spans="1:35" s="5" customFormat="1" ht="51" customHeight="1" x14ac:dyDescent="0.65">
      <c r="A4" s="34" t="s">
        <v>15</v>
      </c>
      <c r="B4" s="34"/>
      <c r="C4" s="6" t="s">
        <v>16</v>
      </c>
      <c r="D4" s="7" t="s">
        <v>17</v>
      </c>
      <c r="E4" s="8" t="s">
        <v>18</v>
      </c>
      <c r="F4" s="9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1" t="s">
        <v>7</v>
      </c>
      <c r="M4" s="9" t="s">
        <v>25</v>
      </c>
      <c r="N4" s="9" t="s">
        <v>26</v>
      </c>
      <c r="O4" s="9" t="s">
        <v>27</v>
      </c>
      <c r="P4" s="9" t="s">
        <v>28</v>
      </c>
      <c r="Q4" s="8" t="s">
        <v>7</v>
      </c>
      <c r="R4" s="7" t="s">
        <v>17</v>
      </c>
      <c r="S4" s="10" t="s">
        <v>29</v>
      </c>
      <c r="T4" s="7" t="s">
        <v>17</v>
      </c>
      <c r="U4" s="10" t="s">
        <v>18</v>
      </c>
      <c r="V4" s="10" t="s">
        <v>30</v>
      </c>
      <c r="W4" s="10" t="s">
        <v>18</v>
      </c>
      <c r="X4" s="10" t="s">
        <v>30</v>
      </c>
      <c r="Y4" s="10" t="s">
        <v>31</v>
      </c>
      <c r="Z4" s="42"/>
      <c r="AA4" s="9" t="s">
        <v>32</v>
      </c>
      <c r="AB4" s="10" t="s">
        <v>33</v>
      </c>
      <c r="AC4" s="9" t="s">
        <v>34</v>
      </c>
      <c r="AD4" s="9" t="s">
        <v>35</v>
      </c>
      <c r="AE4" s="8" t="s">
        <v>7</v>
      </c>
      <c r="AF4" s="9" t="s">
        <v>36</v>
      </c>
      <c r="AG4" s="11" t="s">
        <v>37</v>
      </c>
      <c r="AH4" s="12" t="s">
        <v>38</v>
      </c>
      <c r="AI4" s="13" t="s">
        <v>39</v>
      </c>
    </row>
    <row r="5" spans="1:35" s="1" customFormat="1" ht="22.1" customHeight="1" x14ac:dyDescent="0.65">
      <c r="A5" s="14" t="s">
        <v>40</v>
      </c>
      <c r="B5" s="14" t="s">
        <v>41</v>
      </c>
      <c r="C5" s="15" t="s">
        <v>42</v>
      </c>
      <c r="D5" s="16">
        <v>1</v>
      </c>
      <c r="E5" s="17">
        <f t="shared" ref="E5:E26" si="0">IF(D5=1,5,0)</f>
        <v>5</v>
      </c>
      <c r="F5" s="18">
        <v>0</v>
      </c>
      <c r="G5" s="19">
        <f t="shared" ref="G5:G26" si="1">1*F5</f>
        <v>0</v>
      </c>
      <c r="H5" s="16">
        <v>22.9</v>
      </c>
      <c r="I5" s="19">
        <f t="shared" ref="I5:I26" si="2">0.5*H5</f>
        <v>11.45</v>
      </c>
      <c r="J5" s="18">
        <v>0</v>
      </c>
      <c r="K5" s="19">
        <f t="shared" ref="K5:K26" si="3">5*J5</f>
        <v>0</v>
      </c>
      <c r="L5" s="20">
        <f t="shared" ref="L5:L26" si="4">MIN(SUM(G5,I5,K5),25)</f>
        <v>11.45</v>
      </c>
      <c r="M5" s="18">
        <v>0</v>
      </c>
      <c r="N5" s="21">
        <f t="shared" ref="N5:N26" si="5">1*M5</f>
        <v>0</v>
      </c>
      <c r="O5" s="18">
        <v>0</v>
      </c>
      <c r="P5" s="21">
        <f t="shared" ref="P5:P26" si="6">0.5*O5</f>
        <v>0</v>
      </c>
      <c r="Q5" s="22">
        <f t="shared" ref="Q5:Q26" si="7">MIN(SUM(N5,P5),10)</f>
        <v>0</v>
      </c>
      <c r="R5" s="18">
        <v>1</v>
      </c>
      <c r="S5" s="19">
        <f t="shared" ref="S5:S26" si="8">IF(R5=1,10,0)</f>
        <v>10</v>
      </c>
      <c r="T5" s="18">
        <v>0</v>
      </c>
      <c r="U5" s="19">
        <f t="shared" ref="U5:U26" si="9">IF(T5=1,5,0)</f>
        <v>0</v>
      </c>
      <c r="V5" s="18">
        <v>0</v>
      </c>
      <c r="W5" s="19">
        <f t="shared" ref="W5:W26" si="10">5*V5</f>
        <v>0</v>
      </c>
      <c r="X5" s="18">
        <v>0</v>
      </c>
      <c r="Y5" s="19">
        <f t="shared" ref="Y5:Y26" si="11">2.5*X5</f>
        <v>0</v>
      </c>
      <c r="Z5" s="20">
        <f t="shared" ref="Z5:Z26" si="12">MIN(SUM(S5,U5,W5,Y5),10)</f>
        <v>10</v>
      </c>
      <c r="AA5" s="18">
        <v>0</v>
      </c>
      <c r="AB5" s="21">
        <f t="shared" ref="AB5:AB26" si="13">0.5*AA5</f>
        <v>0</v>
      </c>
      <c r="AC5" s="18">
        <v>0</v>
      </c>
      <c r="AD5" s="21">
        <f t="shared" ref="AD5:AD26" si="14">0.2*AC5</f>
        <v>0</v>
      </c>
      <c r="AE5" s="22">
        <f t="shared" ref="AE5:AE26" si="15">MIN(SUM(AB5,AD5),10)</f>
        <v>0</v>
      </c>
      <c r="AF5" s="23">
        <v>6</v>
      </c>
      <c r="AG5" s="17">
        <v>24</v>
      </c>
      <c r="AH5" s="24">
        <f t="shared" ref="AH5:AH26" si="16">SUM(AF5,AG5,AE5,Z5,Q5,L5,E5)</f>
        <v>56.45</v>
      </c>
    </row>
    <row r="6" spans="1:35" s="1" customFormat="1" ht="22.1" customHeight="1" x14ac:dyDescent="0.65">
      <c r="A6" s="14" t="s">
        <v>43</v>
      </c>
      <c r="B6" s="14" t="s">
        <v>44</v>
      </c>
      <c r="C6" s="15" t="s">
        <v>45</v>
      </c>
      <c r="D6" s="16">
        <v>1</v>
      </c>
      <c r="E6" s="17">
        <f t="shared" si="0"/>
        <v>5</v>
      </c>
      <c r="F6" s="16">
        <v>54</v>
      </c>
      <c r="G6" s="19">
        <f t="shared" si="1"/>
        <v>54</v>
      </c>
      <c r="H6" s="18">
        <v>0</v>
      </c>
      <c r="I6" s="19">
        <f t="shared" si="2"/>
        <v>0</v>
      </c>
      <c r="J6" s="18">
        <v>0</v>
      </c>
      <c r="K6" s="19">
        <f t="shared" si="3"/>
        <v>0</v>
      </c>
      <c r="L6" s="20">
        <f t="shared" si="4"/>
        <v>25</v>
      </c>
      <c r="M6" s="18">
        <v>0</v>
      </c>
      <c r="N6" s="21">
        <f t="shared" si="5"/>
        <v>0</v>
      </c>
      <c r="O6" s="18">
        <v>0</v>
      </c>
      <c r="P6" s="21">
        <f t="shared" si="6"/>
        <v>0</v>
      </c>
      <c r="Q6" s="22">
        <f t="shared" si="7"/>
        <v>0</v>
      </c>
      <c r="R6" s="18">
        <v>0</v>
      </c>
      <c r="S6" s="19">
        <f t="shared" si="8"/>
        <v>0</v>
      </c>
      <c r="T6" s="18">
        <v>0</v>
      </c>
      <c r="U6" s="19">
        <f t="shared" si="9"/>
        <v>0</v>
      </c>
      <c r="V6" s="18">
        <v>0</v>
      </c>
      <c r="W6" s="19">
        <f t="shared" si="10"/>
        <v>0</v>
      </c>
      <c r="X6" s="18">
        <v>0</v>
      </c>
      <c r="Y6" s="19">
        <f t="shared" si="11"/>
        <v>0</v>
      </c>
      <c r="Z6" s="20">
        <f t="shared" si="12"/>
        <v>0</v>
      </c>
      <c r="AA6" s="18">
        <v>0</v>
      </c>
      <c r="AB6" s="21">
        <f t="shared" si="13"/>
        <v>0</v>
      </c>
      <c r="AC6" s="18">
        <v>0</v>
      </c>
      <c r="AD6" s="21">
        <f t="shared" si="14"/>
        <v>0</v>
      </c>
      <c r="AE6" s="22">
        <f t="shared" si="15"/>
        <v>0</v>
      </c>
      <c r="AF6" s="23">
        <v>4</v>
      </c>
      <c r="AG6" s="17">
        <v>17</v>
      </c>
      <c r="AH6" s="24">
        <f t="shared" si="16"/>
        <v>51</v>
      </c>
    </row>
    <row r="7" spans="1:35" s="1" customFormat="1" ht="22.1" customHeight="1" x14ac:dyDescent="0.65">
      <c r="A7" s="14" t="s">
        <v>46</v>
      </c>
      <c r="B7" s="14" t="s">
        <v>47</v>
      </c>
      <c r="C7" s="15" t="s">
        <v>48</v>
      </c>
      <c r="D7" s="16">
        <v>1</v>
      </c>
      <c r="E7" s="17">
        <f t="shared" si="0"/>
        <v>5</v>
      </c>
      <c r="F7" s="16">
        <f>24+12+6+27+22</f>
        <v>91</v>
      </c>
      <c r="G7" s="19">
        <f t="shared" si="1"/>
        <v>91</v>
      </c>
      <c r="H7" s="18">
        <v>0</v>
      </c>
      <c r="I7" s="19">
        <f t="shared" si="2"/>
        <v>0</v>
      </c>
      <c r="J7" s="18">
        <v>0</v>
      </c>
      <c r="K7" s="19">
        <f t="shared" si="3"/>
        <v>0</v>
      </c>
      <c r="L7" s="20">
        <f t="shared" si="4"/>
        <v>25</v>
      </c>
      <c r="M7" s="18">
        <v>0</v>
      </c>
      <c r="N7" s="21">
        <f t="shared" si="5"/>
        <v>0</v>
      </c>
      <c r="O7" s="18">
        <v>0</v>
      </c>
      <c r="P7" s="21">
        <f t="shared" si="6"/>
        <v>0</v>
      </c>
      <c r="Q7" s="22">
        <f t="shared" si="7"/>
        <v>0</v>
      </c>
      <c r="R7" s="18">
        <v>0</v>
      </c>
      <c r="S7" s="19">
        <f t="shared" si="8"/>
        <v>0</v>
      </c>
      <c r="T7" s="18">
        <v>0</v>
      </c>
      <c r="U7" s="19">
        <f t="shared" si="9"/>
        <v>0</v>
      </c>
      <c r="V7" s="18">
        <v>0</v>
      </c>
      <c r="W7" s="19">
        <f t="shared" si="10"/>
        <v>0</v>
      </c>
      <c r="X7" s="18">
        <v>0</v>
      </c>
      <c r="Y7" s="19">
        <f t="shared" si="11"/>
        <v>0</v>
      </c>
      <c r="Z7" s="20">
        <f t="shared" si="12"/>
        <v>0</v>
      </c>
      <c r="AA7" s="18">
        <v>0</v>
      </c>
      <c r="AB7" s="21">
        <f t="shared" si="13"/>
        <v>0</v>
      </c>
      <c r="AC7" s="16">
        <v>1</v>
      </c>
      <c r="AD7" s="21">
        <f t="shared" si="14"/>
        <v>0.2</v>
      </c>
      <c r="AE7" s="22">
        <f t="shared" si="15"/>
        <v>0.2</v>
      </c>
      <c r="AF7" s="23">
        <v>0</v>
      </c>
      <c r="AG7" s="17">
        <v>17</v>
      </c>
      <c r="AH7" s="24">
        <f t="shared" si="16"/>
        <v>47.2</v>
      </c>
    </row>
    <row r="8" spans="1:35" s="1" customFormat="1" ht="22.1" customHeight="1" x14ac:dyDescent="0.65">
      <c r="A8" s="14" t="s">
        <v>49</v>
      </c>
      <c r="B8" s="14" t="s">
        <v>50</v>
      </c>
      <c r="C8" s="15" t="s">
        <v>51</v>
      </c>
      <c r="D8" s="16">
        <v>1</v>
      </c>
      <c r="E8" s="17">
        <f t="shared" si="0"/>
        <v>5</v>
      </c>
      <c r="F8" s="16">
        <v>141</v>
      </c>
      <c r="G8" s="19">
        <f t="shared" si="1"/>
        <v>141</v>
      </c>
      <c r="H8" s="18">
        <v>0</v>
      </c>
      <c r="I8" s="19">
        <f t="shared" si="2"/>
        <v>0</v>
      </c>
      <c r="J8" s="18">
        <v>0</v>
      </c>
      <c r="K8" s="19">
        <f t="shared" si="3"/>
        <v>0</v>
      </c>
      <c r="L8" s="20">
        <f t="shared" si="4"/>
        <v>25</v>
      </c>
      <c r="M8" s="18">
        <v>0</v>
      </c>
      <c r="N8" s="21">
        <f t="shared" si="5"/>
        <v>0</v>
      </c>
      <c r="O8" s="18">
        <v>0</v>
      </c>
      <c r="P8" s="21">
        <f t="shared" si="6"/>
        <v>0</v>
      </c>
      <c r="Q8" s="22">
        <f t="shared" si="7"/>
        <v>0</v>
      </c>
      <c r="R8" s="18">
        <v>0</v>
      </c>
      <c r="S8" s="19">
        <f t="shared" si="8"/>
        <v>0</v>
      </c>
      <c r="T8" s="18">
        <v>0</v>
      </c>
      <c r="U8" s="19">
        <f t="shared" si="9"/>
        <v>0</v>
      </c>
      <c r="V8" s="18">
        <v>0</v>
      </c>
      <c r="W8" s="19">
        <f t="shared" si="10"/>
        <v>0</v>
      </c>
      <c r="X8" s="18">
        <v>0</v>
      </c>
      <c r="Y8" s="19">
        <f t="shared" si="11"/>
        <v>0</v>
      </c>
      <c r="Z8" s="20">
        <f t="shared" si="12"/>
        <v>0</v>
      </c>
      <c r="AA8" s="18">
        <v>0</v>
      </c>
      <c r="AB8" s="21">
        <f t="shared" si="13"/>
        <v>0</v>
      </c>
      <c r="AC8" s="18">
        <v>0</v>
      </c>
      <c r="AD8" s="21">
        <f t="shared" si="14"/>
        <v>0</v>
      </c>
      <c r="AE8" s="22">
        <f t="shared" si="15"/>
        <v>0</v>
      </c>
      <c r="AF8" s="23">
        <v>0</v>
      </c>
      <c r="AG8" s="17">
        <v>15</v>
      </c>
      <c r="AH8" s="24">
        <f t="shared" si="16"/>
        <v>45</v>
      </c>
    </row>
    <row r="9" spans="1:35" s="1" customFormat="1" ht="22.1" customHeight="1" x14ac:dyDescent="0.65">
      <c r="A9" s="14" t="s">
        <v>52</v>
      </c>
      <c r="B9" s="14" t="s">
        <v>53</v>
      </c>
      <c r="C9" s="15" t="s">
        <v>54</v>
      </c>
      <c r="D9" s="16">
        <v>0</v>
      </c>
      <c r="E9" s="17">
        <f t="shared" si="0"/>
        <v>0</v>
      </c>
      <c r="F9" s="18">
        <v>0</v>
      </c>
      <c r="G9" s="19">
        <f t="shared" si="1"/>
        <v>0</v>
      </c>
      <c r="H9" s="16">
        <f>48+16</f>
        <v>64</v>
      </c>
      <c r="I9" s="19">
        <f t="shared" si="2"/>
        <v>32</v>
      </c>
      <c r="J9" s="18">
        <v>0</v>
      </c>
      <c r="K9" s="19">
        <f t="shared" si="3"/>
        <v>0</v>
      </c>
      <c r="L9" s="20">
        <f t="shared" si="4"/>
        <v>25</v>
      </c>
      <c r="M9" s="18">
        <v>0</v>
      </c>
      <c r="N9" s="21">
        <f t="shared" si="5"/>
        <v>0</v>
      </c>
      <c r="O9" s="18">
        <v>0</v>
      </c>
      <c r="P9" s="21">
        <f t="shared" si="6"/>
        <v>0</v>
      </c>
      <c r="Q9" s="22">
        <f t="shared" si="7"/>
        <v>0</v>
      </c>
      <c r="R9" s="18">
        <v>0</v>
      </c>
      <c r="S9" s="19">
        <f t="shared" si="8"/>
        <v>0</v>
      </c>
      <c r="T9" s="18">
        <v>1</v>
      </c>
      <c r="U9" s="19">
        <f t="shared" si="9"/>
        <v>5</v>
      </c>
      <c r="V9" s="18">
        <v>0</v>
      </c>
      <c r="W9" s="19">
        <f t="shared" si="10"/>
        <v>0</v>
      </c>
      <c r="X9" s="18">
        <v>0</v>
      </c>
      <c r="Y9" s="19">
        <f t="shared" si="11"/>
        <v>0</v>
      </c>
      <c r="Z9" s="20">
        <f t="shared" si="12"/>
        <v>5</v>
      </c>
      <c r="AA9" s="18">
        <v>0</v>
      </c>
      <c r="AB9" s="21">
        <f t="shared" si="13"/>
        <v>0</v>
      </c>
      <c r="AC9" s="18">
        <v>0</v>
      </c>
      <c r="AD9" s="21">
        <f t="shared" si="14"/>
        <v>0</v>
      </c>
      <c r="AE9" s="22">
        <f t="shared" si="15"/>
        <v>0</v>
      </c>
      <c r="AF9" s="23">
        <v>0</v>
      </c>
      <c r="AG9" s="17">
        <v>10</v>
      </c>
      <c r="AH9" s="24">
        <f t="shared" si="16"/>
        <v>40</v>
      </c>
    </row>
    <row r="10" spans="1:35" s="1" customFormat="1" ht="22.1" customHeight="1" x14ac:dyDescent="0.65">
      <c r="A10" s="14" t="s">
        <v>55</v>
      </c>
      <c r="B10" s="14" t="s">
        <v>56</v>
      </c>
      <c r="C10" s="15" t="s">
        <v>57</v>
      </c>
      <c r="D10" s="16">
        <v>0</v>
      </c>
      <c r="E10" s="17">
        <f t="shared" si="0"/>
        <v>0</v>
      </c>
      <c r="F10" s="16">
        <v>23</v>
      </c>
      <c r="G10" s="19">
        <f t="shared" si="1"/>
        <v>23</v>
      </c>
      <c r="H10" s="18">
        <v>0</v>
      </c>
      <c r="I10" s="19">
        <f t="shared" si="2"/>
        <v>0</v>
      </c>
      <c r="J10" s="18">
        <v>0</v>
      </c>
      <c r="K10" s="19">
        <f t="shared" si="3"/>
        <v>0</v>
      </c>
      <c r="L10" s="20">
        <f t="shared" si="4"/>
        <v>23</v>
      </c>
      <c r="M10" s="25">
        <v>18.7</v>
      </c>
      <c r="N10" s="21">
        <f t="shared" si="5"/>
        <v>18.7</v>
      </c>
      <c r="O10" s="18">
        <v>0</v>
      </c>
      <c r="P10" s="21">
        <f t="shared" si="6"/>
        <v>0</v>
      </c>
      <c r="Q10" s="22">
        <f t="shared" si="7"/>
        <v>10</v>
      </c>
      <c r="R10" s="18">
        <v>0</v>
      </c>
      <c r="S10" s="19">
        <f t="shared" si="8"/>
        <v>0</v>
      </c>
      <c r="T10" s="18">
        <v>1</v>
      </c>
      <c r="U10" s="19">
        <f t="shared" si="9"/>
        <v>5</v>
      </c>
      <c r="V10" s="18">
        <v>0</v>
      </c>
      <c r="W10" s="19">
        <f t="shared" si="10"/>
        <v>0</v>
      </c>
      <c r="X10" s="18">
        <v>0</v>
      </c>
      <c r="Y10" s="19">
        <f t="shared" si="11"/>
        <v>0</v>
      </c>
      <c r="Z10" s="20">
        <f t="shared" si="12"/>
        <v>5</v>
      </c>
      <c r="AA10" s="18">
        <v>0</v>
      </c>
      <c r="AB10" s="21">
        <f t="shared" si="13"/>
        <v>0</v>
      </c>
      <c r="AC10" s="18">
        <v>2</v>
      </c>
      <c r="AD10" s="21">
        <f t="shared" si="14"/>
        <v>0.4</v>
      </c>
      <c r="AE10" s="22">
        <f t="shared" si="15"/>
        <v>0.4</v>
      </c>
      <c r="AF10" s="23">
        <v>1.56</v>
      </c>
      <c r="AG10" s="17" t="s">
        <v>58</v>
      </c>
      <c r="AH10" s="24">
        <f t="shared" si="16"/>
        <v>39.96</v>
      </c>
    </row>
    <row r="11" spans="1:35" s="1" customFormat="1" ht="22.1" customHeight="1" x14ac:dyDescent="0.65">
      <c r="A11" s="14" t="s">
        <v>59</v>
      </c>
      <c r="B11" s="14" t="s">
        <v>60</v>
      </c>
      <c r="C11" s="15" t="s">
        <v>61</v>
      </c>
      <c r="D11" s="16">
        <v>1</v>
      </c>
      <c r="E11" s="17">
        <f t="shared" si="0"/>
        <v>5</v>
      </c>
      <c r="F11" s="16">
        <f>25.8+22.2</f>
        <v>48</v>
      </c>
      <c r="G11" s="19">
        <f t="shared" si="1"/>
        <v>48</v>
      </c>
      <c r="H11" s="18">
        <v>0</v>
      </c>
      <c r="I11" s="19">
        <f t="shared" si="2"/>
        <v>0</v>
      </c>
      <c r="J11" s="18">
        <v>0</v>
      </c>
      <c r="K11" s="19">
        <f t="shared" si="3"/>
        <v>0</v>
      </c>
      <c r="L11" s="20">
        <f t="shared" si="4"/>
        <v>25</v>
      </c>
      <c r="M11" s="18">
        <v>0</v>
      </c>
      <c r="N11" s="21">
        <f t="shared" si="5"/>
        <v>0</v>
      </c>
      <c r="O11" s="18">
        <v>0</v>
      </c>
      <c r="P11" s="21">
        <f t="shared" si="6"/>
        <v>0</v>
      </c>
      <c r="Q11" s="22">
        <f t="shared" si="7"/>
        <v>0</v>
      </c>
      <c r="R11" s="18">
        <v>0</v>
      </c>
      <c r="S11" s="19">
        <f t="shared" si="8"/>
        <v>0</v>
      </c>
      <c r="T11" s="16">
        <v>1</v>
      </c>
      <c r="U11" s="19">
        <f t="shared" si="9"/>
        <v>5</v>
      </c>
      <c r="V11" s="18">
        <v>0</v>
      </c>
      <c r="W11" s="19">
        <f t="shared" si="10"/>
        <v>0</v>
      </c>
      <c r="X11" s="18">
        <v>0</v>
      </c>
      <c r="Y11" s="19">
        <f t="shared" si="11"/>
        <v>0</v>
      </c>
      <c r="Z11" s="20">
        <f t="shared" si="12"/>
        <v>5</v>
      </c>
      <c r="AA11" s="18">
        <v>0</v>
      </c>
      <c r="AB11" s="21">
        <f t="shared" si="13"/>
        <v>0</v>
      </c>
      <c r="AC11" s="16">
        <v>1</v>
      </c>
      <c r="AD11" s="21">
        <f t="shared" si="14"/>
        <v>0.2</v>
      </c>
      <c r="AE11" s="22">
        <f t="shared" si="15"/>
        <v>0.2</v>
      </c>
      <c r="AF11" s="23">
        <v>0</v>
      </c>
      <c r="AG11" s="17" t="s">
        <v>58</v>
      </c>
      <c r="AH11" s="24">
        <f t="shared" si="16"/>
        <v>35.200000000000003</v>
      </c>
    </row>
    <row r="12" spans="1:35" s="1" customFormat="1" ht="22.1" customHeight="1" x14ac:dyDescent="0.65">
      <c r="A12" s="14" t="s">
        <v>62</v>
      </c>
      <c r="B12" s="14" t="s">
        <v>63</v>
      </c>
      <c r="C12" s="15" t="s">
        <v>64</v>
      </c>
      <c r="D12" s="16">
        <v>1</v>
      </c>
      <c r="E12" s="17">
        <f t="shared" si="0"/>
        <v>5</v>
      </c>
      <c r="F12" s="18">
        <v>0</v>
      </c>
      <c r="G12" s="19">
        <f t="shared" si="1"/>
        <v>0</v>
      </c>
      <c r="H12" s="18">
        <v>0</v>
      </c>
      <c r="I12" s="19">
        <f t="shared" si="2"/>
        <v>0</v>
      </c>
      <c r="J12" s="18">
        <v>0</v>
      </c>
      <c r="K12" s="19">
        <f t="shared" si="3"/>
        <v>0</v>
      </c>
      <c r="L12" s="20">
        <f t="shared" si="4"/>
        <v>0</v>
      </c>
      <c r="M12" s="18">
        <v>0</v>
      </c>
      <c r="N12" s="21">
        <f t="shared" si="5"/>
        <v>0</v>
      </c>
      <c r="O12" s="18">
        <v>24</v>
      </c>
      <c r="P12" s="21">
        <f t="shared" si="6"/>
        <v>12</v>
      </c>
      <c r="Q12" s="22">
        <f t="shared" si="7"/>
        <v>10</v>
      </c>
      <c r="R12" s="18">
        <v>1</v>
      </c>
      <c r="S12" s="19">
        <f t="shared" si="8"/>
        <v>10</v>
      </c>
      <c r="T12" s="18">
        <v>0</v>
      </c>
      <c r="U12" s="19">
        <f t="shared" si="9"/>
        <v>0</v>
      </c>
      <c r="V12" s="18">
        <v>0</v>
      </c>
      <c r="W12" s="19">
        <f t="shared" si="10"/>
        <v>0</v>
      </c>
      <c r="X12" s="18">
        <v>0</v>
      </c>
      <c r="Y12" s="19">
        <f t="shared" si="11"/>
        <v>0</v>
      </c>
      <c r="Z12" s="20">
        <f t="shared" si="12"/>
        <v>10</v>
      </c>
      <c r="AA12" s="18">
        <v>0</v>
      </c>
      <c r="AB12" s="21">
        <f t="shared" si="13"/>
        <v>0</v>
      </c>
      <c r="AC12" s="18">
        <v>4</v>
      </c>
      <c r="AD12" s="21">
        <f t="shared" si="14"/>
        <v>0.8</v>
      </c>
      <c r="AE12" s="22">
        <f t="shared" si="15"/>
        <v>0.8</v>
      </c>
      <c r="AF12" s="23">
        <v>6</v>
      </c>
      <c r="AG12" s="17" t="s">
        <v>58</v>
      </c>
      <c r="AH12" s="24">
        <f t="shared" si="16"/>
        <v>31.8</v>
      </c>
    </row>
    <row r="13" spans="1:35" s="1" customFormat="1" ht="22.1" customHeight="1" x14ac:dyDescent="0.65">
      <c r="A13" s="14" t="s">
        <v>65</v>
      </c>
      <c r="B13" s="14" t="s">
        <v>66</v>
      </c>
      <c r="C13" s="15" t="s">
        <v>109</v>
      </c>
      <c r="D13" s="16">
        <v>0</v>
      </c>
      <c r="E13" s="17">
        <f t="shared" si="0"/>
        <v>0</v>
      </c>
      <c r="F13" s="18">
        <v>39.799999999999997</v>
      </c>
      <c r="G13" s="19">
        <f t="shared" si="1"/>
        <v>39.799999999999997</v>
      </c>
      <c r="H13" s="18">
        <v>0</v>
      </c>
      <c r="I13" s="19">
        <f t="shared" si="2"/>
        <v>0</v>
      </c>
      <c r="J13" s="18">
        <v>0</v>
      </c>
      <c r="K13" s="19">
        <f t="shared" si="3"/>
        <v>0</v>
      </c>
      <c r="L13" s="20">
        <f t="shared" si="4"/>
        <v>25</v>
      </c>
      <c r="M13" s="18">
        <v>0</v>
      </c>
      <c r="N13" s="21">
        <f t="shared" si="5"/>
        <v>0</v>
      </c>
      <c r="O13" s="18">
        <v>0</v>
      </c>
      <c r="P13" s="21">
        <f t="shared" si="6"/>
        <v>0</v>
      </c>
      <c r="Q13" s="22">
        <f t="shared" si="7"/>
        <v>0</v>
      </c>
      <c r="R13" s="18">
        <v>0</v>
      </c>
      <c r="S13" s="19">
        <f t="shared" si="8"/>
        <v>0</v>
      </c>
      <c r="T13" s="18">
        <v>1</v>
      </c>
      <c r="U13" s="19">
        <f t="shared" si="9"/>
        <v>5</v>
      </c>
      <c r="V13" s="18">
        <v>0</v>
      </c>
      <c r="W13" s="19">
        <f t="shared" si="10"/>
        <v>0</v>
      </c>
      <c r="X13" s="18">
        <v>0</v>
      </c>
      <c r="Y13" s="19">
        <f t="shared" si="11"/>
        <v>0</v>
      </c>
      <c r="Z13" s="20">
        <f t="shared" si="12"/>
        <v>5</v>
      </c>
      <c r="AA13" s="18">
        <v>0</v>
      </c>
      <c r="AB13" s="21">
        <f t="shared" si="13"/>
        <v>0</v>
      </c>
      <c r="AC13" s="18">
        <v>2</v>
      </c>
      <c r="AD13" s="21">
        <f t="shared" si="14"/>
        <v>0.4</v>
      </c>
      <c r="AE13" s="22">
        <f t="shared" si="15"/>
        <v>0.4</v>
      </c>
      <c r="AF13" s="23">
        <v>0</v>
      </c>
      <c r="AG13" s="17" t="s">
        <v>58</v>
      </c>
      <c r="AH13" s="24">
        <f t="shared" si="16"/>
        <v>30.4</v>
      </c>
    </row>
    <row r="14" spans="1:35" s="1" customFormat="1" ht="22.1" customHeight="1" x14ac:dyDescent="0.65">
      <c r="A14" s="14" t="s">
        <v>67</v>
      </c>
      <c r="B14" s="14" t="s">
        <v>68</v>
      </c>
      <c r="C14" s="15" t="s">
        <v>110</v>
      </c>
      <c r="D14" s="16">
        <v>0</v>
      </c>
      <c r="E14" s="17">
        <f t="shared" si="0"/>
        <v>0</v>
      </c>
      <c r="F14" s="16">
        <f>3+107</f>
        <v>110</v>
      </c>
      <c r="G14" s="19">
        <f t="shared" si="1"/>
        <v>110</v>
      </c>
      <c r="H14" s="18">
        <v>0</v>
      </c>
      <c r="I14" s="19">
        <f t="shared" si="2"/>
        <v>0</v>
      </c>
      <c r="J14" s="18">
        <v>0</v>
      </c>
      <c r="K14" s="19">
        <f t="shared" si="3"/>
        <v>0</v>
      </c>
      <c r="L14" s="20">
        <f t="shared" si="4"/>
        <v>25</v>
      </c>
      <c r="M14" s="18">
        <v>0</v>
      </c>
      <c r="N14" s="21">
        <f t="shared" si="5"/>
        <v>0</v>
      </c>
      <c r="O14" s="18">
        <v>0</v>
      </c>
      <c r="P14" s="21">
        <f t="shared" si="6"/>
        <v>0</v>
      </c>
      <c r="Q14" s="22">
        <f t="shared" si="7"/>
        <v>0</v>
      </c>
      <c r="R14" s="18">
        <v>0</v>
      </c>
      <c r="S14" s="19">
        <f t="shared" si="8"/>
        <v>0</v>
      </c>
      <c r="T14" s="18">
        <v>1</v>
      </c>
      <c r="U14" s="19">
        <f t="shared" si="9"/>
        <v>5</v>
      </c>
      <c r="V14" s="18">
        <v>0</v>
      </c>
      <c r="W14" s="19">
        <f t="shared" si="10"/>
        <v>0</v>
      </c>
      <c r="X14" s="18">
        <v>0</v>
      </c>
      <c r="Y14" s="19">
        <f t="shared" si="11"/>
        <v>0</v>
      </c>
      <c r="Z14" s="20">
        <f t="shared" si="12"/>
        <v>5</v>
      </c>
      <c r="AA14" s="18">
        <v>0</v>
      </c>
      <c r="AB14" s="21">
        <f t="shared" si="13"/>
        <v>0</v>
      </c>
      <c r="AC14" s="16">
        <v>0</v>
      </c>
      <c r="AD14" s="21">
        <f t="shared" si="14"/>
        <v>0</v>
      </c>
      <c r="AE14" s="22">
        <f t="shared" si="15"/>
        <v>0</v>
      </c>
      <c r="AF14" s="23">
        <v>0</v>
      </c>
      <c r="AG14" s="17" t="s">
        <v>58</v>
      </c>
      <c r="AH14" s="24">
        <f t="shared" si="16"/>
        <v>30</v>
      </c>
    </row>
    <row r="15" spans="1:35" s="1" customFormat="1" ht="22.1" customHeight="1" x14ac:dyDescent="0.65">
      <c r="A15" s="14" t="s">
        <v>69</v>
      </c>
      <c r="B15" s="14" t="s">
        <v>70</v>
      </c>
      <c r="C15" s="15" t="s">
        <v>71</v>
      </c>
      <c r="D15" s="16">
        <v>0</v>
      </c>
      <c r="E15" s="17">
        <f t="shared" si="0"/>
        <v>0</v>
      </c>
      <c r="F15" s="18">
        <v>0</v>
      </c>
      <c r="G15" s="19">
        <f t="shared" si="1"/>
        <v>0</v>
      </c>
      <c r="H15" s="18">
        <v>0</v>
      </c>
      <c r="I15" s="19">
        <f t="shared" si="2"/>
        <v>0</v>
      </c>
      <c r="J15" s="18">
        <v>0</v>
      </c>
      <c r="K15" s="19">
        <f t="shared" si="3"/>
        <v>0</v>
      </c>
      <c r="L15" s="20">
        <f t="shared" si="4"/>
        <v>0</v>
      </c>
      <c r="M15" s="18">
        <v>40</v>
      </c>
      <c r="N15" s="21">
        <f t="shared" si="5"/>
        <v>40</v>
      </c>
      <c r="O15" s="18">
        <v>0</v>
      </c>
      <c r="P15" s="21">
        <f t="shared" si="6"/>
        <v>0</v>
      </c>
      <c r="Q15" s="22">
        <f t="shared" si="7"/>
        <v>10</v>
      </c>
      <c r="R15" s="18">
        <v>1</v>
      </c>
      <c r="S15" s="19">
        <f t="shared" si="8"/>
        <v>10</v>
      </c>
      <c r="T15" s="18">
        <v>0</v>
      </c>
      <c r="U15" s="19">
        <f t="shared" si="9"/>
        <v>0</v>
      </c>
      <c r="V15" s="18">
        <v>0</v>
      </c>
      <c r="W15" s="19">
        <f t="shared" si="10"/>
        <v>0</v>
      </c>
      <c r="X15" s="18">
        <v>0</v>
      </c>
      <c r="Y15" s="19">
        <f t="shared" si="11"/>
        <v>0</v>
      </c>
      <c r="Z15" s="20">
        <f t="shared" si="12"/>
        <v>10</v>
      </c>
      <c r="AA15" s="18">
        <v>0</v>
      </c>
      <c r="AB15" s="21">
        <f t="shared" si="13"/>
        <v>0</v>
      </c>
      <c r="AC15" s="18">
        <v>3</v>
      </c>
      <c r="AD15" s="21">
        <f t="shared" si="14"/>
        <v>0.60000000000000009</v>
      </c>
      <c r="AE15" s="22">
        <f t="shared" si="15"/>
        <v>0.60000000000000009</v>
      </c>
      <c r="AF15" s="23">
        <v>9.33</v>
      </c>
      <c r="AG15" s="17" t="s">
        <v>58</v>
      </c>
      <c r="AH15" s="24">
        <f t="shared" si="16"/>
        <v>29.93</v>
      </c>
    </row>
    <row r="16" spans="1:35" s="1" customFormat="1" ht="22.1" customHeight="1" x14ac:dyDescent="0.65">
      <c r="A16" s="14" t="s">
        <v>72</v>
      </c>
      <c r="B16" s="14" t="s">
        <v>73</v>
      </c>
      <c r="C16" s="15" t="s">
        <v>74</v>
      </c>
      <c r="D16" s="16">
        <v>0</v>
      </c>
      <c r="E16" s="17">
        <f t="shared" si="0"/>
        <v>0</v>
      </c>
      <c r="F16" s="16">
        <v>11</v>
      </c>
      <c r="G16" s="19">
        <f t="shared" si="1"/>
        <v>11</v>
      </c>
      <c r="H16" s="18">
        <v>48</v>
      </c>
      <c r="I16" s="19">
        <f t="shared" si="2"/>
        <v>24</v>
      </c>
      <c r="J16" s="18">
        <v>0</v>
      </c>
      <c r="K16" s="19">
        <f t="shared" si="3"/>
        <v>0</v>
      </c>
      <c r="L16" s="20">
        <f t="shared" si="4"/>
        <v>25</v>
      </c>
      <c r="M16" s="18">
        <v>0</v>
      </c>
      <c r="N16" s="21">
        <f t="shared" si="5"/>
        <v>0</v>
      </c>
      <c r="O16" s="18">
        <v>0</v>
      </c>
      <c r="P16" s="21">
        <f t="shared" si="6"/>
        <v>0</v>
      </c>
      <c r="Q16" s="22">
        <f t="shared" si="7"/>
        <v>0</v>
      </c>
      <c r="R16" s="18">
        <v>0</v>
      </c>
      <c r="S16" s="19">
        <f t="shared" si="8"/>
        <v>0</v>
      </c>
      <c r="T16" s="18">
        <v>0</v>
      </c>
      <c r="U16" s="19">
        <f t="shared" si="9"/>
        <v>0</v>
      </c>
      <c r="V16" s="18">
        <v>0</v>
      </c>
      <c r="W16" s="19">
        <f t="shared" si="10"/>
        <v>0</v>
      </c>
      <c r="X16" s="18">
        <v>0</v>
      </c>
      <c r="Y16" s="19">
        <f t="shared" si="11"/>
        <v>0</v>
      </c>
      <c r="Z16" s="20">
        <f t="shared" si="12"/>
        <v>0</v>
      </c>
      <c r="AA16" s="18">
        <v>0</v>
      </c>
      <c r="AB16" s="21">
        <f t="shared" si="13"/>
        <v>0</v>
      </c>
      <c r="AC16" s="16">
        <v>2</v>
      </c>
      <c r="AD16" s="21">
        <f t="shared" si="14"/>
        <v>0.4</v>
      </c>
      <c r="AE16" s="22">
        <f t="shared" si="15"/>
        <v>0.4</v>
      </c>
      <c r="AF16" s="23">
        <v>0</v>
      </c>
      <c r="AG16" s="17" t="s">
        <v>58</v>
      </c>
      <c r="AH16" s="24">
        <f t="shared" si="16"/>
        <v>25.4</v>
      </c>
    </row>
    <row r="17" spans="1:35" s="1" customFormat="1" ht="22.1" customHeight="1" x14ac:dyDescent="0.65">
      <c r="A17" s="14" t="s">
        <v>75</v>
      </c>
      <c r="B17" s="14" t="s">
        <v>76</v>
      </c>
      <c r="C17" s="15" t="s">
        <v>77</v>
      </c>
      <c r="D17" s="16">
        <v>1</v>
      </c>
      <c r="E17" s="17">
        <f t="shared" si="0"/>
        <v>5</v>
      </c>
      <c r="F17" s="18">
        <v>0</v>
      </c>
      <c r="G17" s="19">
        <f t="shared" si="1"/>
        <v>0</v>
      </c>
      <c r="H17" s="18">
        <v>0</v>
      </c>
      <c r="I17" s="19">
        <f t="shared" si="2"/>
        <v>0</v>
      </c>
      <c r="J17" s="18">
        <v>0</v>
      </c>
      <c r="K17" s="19">
        <f t="shared" si="3"/>
        <v>0</v>
      </c>
      <c r="L17" s="20">
        <f t="shared" si="4"/>
        <v>0</v>
      </c>
      <c r="M17" s="16">
        <v>0</v>
      </c>
      <c r="N17" s="21">
        <f t="shared" si="5"/>
        <v>0</v>
      </c>
      <c r="O17" s="16">
        <f>3.7+12</f>
        <v>15.7</v>
      </c>
      <c r="P17" s="21">
        <f t="shared" si="6"/>
        <v>7.85</v>
      </c>
      <c r="Q17" s="22">
        <f t="shared" si="7"/>
        <v>7.85</v>
      </c>
      <c r="R17" s="18">
        <v>0</v>
      </c>
      <c r="S17" s="19">
        <f t="shared" si="8"/>
        <v>0</v>
      </c>
      <c r="T17" s="18">
        <v>1</v>
      </c>
      <c r="U17" s="19">
        <f t="shared" si="9"/>
        <v>5</v>
      </c>
      <c r="V17" s="18">
        <v>0</v>
      </c>
      <c r="W17" s="19">
        <f t="shared" si="10"/>
        <v>0</v>
      </c>
      <c r="X17" s="18">
        <v>0</v>
      </c>
      <c r="Y17" s="19">
        <f t="shared" si="11"/>
        <v>0</v>
      </c>
      <c r="Z17" s="20">
        <f t="shared" si="12"/>
        <v>5</v>
      </c>
      <c r="AA17" s="18">
        <v>0</v>
      </c>
      <c r="AB17" s="21">
        <f t="shared" si="13"/>
        <v>0</v>
      </c>
      <c r="AC17" s="18">
        <v>3</v>
      </c>
      <c r="AD17" s="21">
        <f t="shared" si="14"/>
        <v>0.60000000000000009</v>
      </c>
      <c r="AE17" s="22">
        <f t="shared" si="15"/>
        <v>0.60000000000000009</v>
      </c>
      <c r="AF17" s="23">
        <v>1.31</v>
      </c>
      <c r="AG17" s="17"/>
      <c r="AH17" s="24">
        <f t="shared" si="16"/>
        <v>19.759999999999998</v>
      </c>
      <c r="AI17" s="26"/>
    </row>
    <row r="18" spans="1:35" s="1" customFormat="1" ht="22.1" customHeight="1" x14ac:dyDescent="0.65">
      <c r="A18" s="14" t="s">
        <v>78</v>
      </c>
      <c r="B18" s="14" t="s">
        <v>79</v>
      </c>
      <c r="C18" s="15" t="s">
        <v>64</v>
      </c>
      <c r="D18" s="16">
        <v>1</v>
      </c>
      <c r="E18" s="17">
        <f t="shared" si="0"/>
        <v>5</v>
      </c>
      <c r="F18" s="18">
        <v>0</v>
      </c>
      <c r="G18" s="19">
        <f t="shared" si="1"/>
        <v>0</v>
      </c>
      <c r="H18" s="18">
        <v>0</v>
      </c>
      <c r="I18" s="19">
        <f t="shared" si="2"/>
        <v>0</v>
      </c>
      <c r="J18" s="18">
        <v>0</v>
      </c>
      <c r="K18" s="19">
        <f t="shared" si="3"/>
        <v>0</v>
      </c>
      <c r="L18" s="20">
        <f t="shared" si="4"/>
        <v>0</v>
      </c>
      <c r="M18" s="16">
        <f>(150+1065)/30</f>
        <v>40.5</v>
      </c>
      <c r="N18" s="21">
        <f t="shared" si="5"/>
        <v>40.5</v>
      </c>
      <c r="O18" s="18">
        <v>0</v>
      </c>
      <c r="P18" s="21">
        <f t="shared" si="6"/>
        <v>0</v>
      </c>
      <c r="Q18" s="22">
        <f t="shared" si="7"/>
        <v>10</v>
      </c>
      <c r="R18" s="18">
        <v>0</v>
      </c>
      <c r="S18" s="19">
        <f t="shared" si="8"/>
        <v>0</v>
      </c>
      <c r="T18" s="18">
        <v>0</v>
      </c>
      <c r="U18" s="19">
        <f t="shared" si="9"/>
        <v>0</v>
      </c>
      <c r="V18" s="18">
        <v>0</v>
      </c>
      <c r="W18" s="19">
        <f t="shared" si="10"/>
        <v>0</v>
      </c>
      <c r="X18" s="18">
        <v>0</v>
      </c>
      <c r="Y18" s="19">
        <f t="shared" si="11"/>
        <v>0</v>
      </c>
      <c r="Z18" s="20">
        <f t="shared" si="12"/>
        <v>0</v>
      </c>
      <c r="AA18" s="18">
        <v>0</v>
      </c>
      <c r="AB18" s="21">
        <f t="shared" si="13"/>
        <v>0</v>
      </c>
      <c r="AC18" s="18">
        <v>3</v>
      </c>
      <c r="AD18" s="21">
        <f t="shared" si="14"/>
        <v>0.60000000000000009</v>
      </c>
      <c r="AE18" s="22">
        <f t="shared" si="15"/>
        <v>0.60000000000000009</v>
      </c>
      <c r="AF18" s="23">
        <v>4</v>
      </c>
      <c r="AG18" s="17"/>
      <c r="AH18" s="24">
        <f t="shared" si="16"/>
        <v>19.600000000000001</v>
      </c>
      <c r="AI18" s="27"/>
    </row>
    <row r="19" spans="1:35" s="1" customFormat="1" ht="22.1" customHeight="1" x14ac:dyDescent="0.65">
      <c r="A19" s="14" t="s">
        <v>80</v>
      </c>
      <c r="B19" s="14" t="s">
        <v>81</v>
      </c>
      <c r="C19" s="15" t="s">
        <v>82</v>
      </c>
      <c r="D19" s="16">
        <v>0</v>
      </c>
      <c r="E19" s="17">
        <f t="shared" si="0"/>
        <v>0</v>
      </c>
      <c r="F19" s="16">
        <v>12</v>
      </c>
      <c r="G19" s="19">
        <f t="shared" si="1"/>
        <v>12</v>
      </c>
      <c r="H19" s="18">
        <v>0</v>
      </c>
      <c r="I19" s="19">
        <f t="shared" si="2"/>
        <v>0</v>
      </c>
      <c r="J19" s="18">
        <v>0</v>
      </c>
      <c r="K19" s="19">
        <f t="shared" si="3"/>
        <v>0</v>
      </c>
      <c r="L19" s="20">
        <f t="shared" si="4"/>
        <v>12</v>
      </c>
      <c r="M19" s="18">
        <v>0</v>
      </c>
      <c r="N19" s="21">
        <f t="shared" si="5"/>
        <v>0</v>
      </c>
      <c r="O19" s="18">
        <v>0</v>
      </c>
      <c r="P19" s="21">
        <f t="shared" si="6"/>
        <v>0</v>
      </c>
      <c r="Q19" s="22">
        <f t="shared" si="7"/>
        <v>0</v>
      </c>
      <c r="R19" s="18">
        <v>0</v>
      </c>
      <c r="S19" s="19">
        <f t="shared" si="8"/>
        <v>0</v>
      </c>
      <c r="T19" s="16">
        <v>0</v>
      </c>
      <c r="U19" s="19">
        <f t="shared" si="9"/>
        <v>0</v>
      </c>
      <c r="V19" s="18">
        <v>0</v>
      </c>
      <c r="W19" s="19">
        <f t="shared" si="10"/>
        <v>0</v>
      </c>
      <c r="X19" s="16">
        <v>2</v>
      </c>
      <c r="Y19" s="19">
        <f t="shared" si="11"/>
        <v>5</v>
      </c>
      <c r="Z19" s="20">
        <f t="shared" si="12"/>
        <v>5</v>
      </c>
      <c r="AA19" s="18">
        <v>0</v>
      </c>
      <c r="AB19" s="21">
        <f t="shared" si="13"/>
        <v>0</v>
      </c>
      <c r="AC19" s="18">
        <v>0</v>
      </c>
      <c r="AD19" s="21">
        <f t="shared" si="14"/>
        <v>0</v>
      </c>
      <c r="AE19" s="22">
        <f t="shared" si="15"/>
        <v>0</v>
      </c>
      <c r="AF19" s="23">
        <v>0</v>
      </c>
      <c r="AG19" s="17"/>
      <c r="AH19" s="24">
        <f t="shared" si="16"/>
        <v>17</v>
      </c>
    </row>
    <row r="20" spans="1:35" s="1" customFormat="1" ht="22.1" customHeight="1" x14ac:dyDescent="0.65">
      <c r="A20" s="14" t="s">
        <v>83</v>
      </c>
      <c r="B20" s="14" t="s">
        <v>84</v>
      </c>
      <c r="C20" s="15" t="s">
        <v>85</v>
      </c>
      <c r="D20" s="16">
        <v>0</v>
      </c>
      <c r="E20" s="17">
        <f t="shared" si="0"/>
        <v>0</v>
      </c>
      <c r="F20" s="16">
        <f>5</f>
        <v>5</v>
      </c>
      <c r="G20" s="19">
        <f t="shared" si="1"/>
        <v>5</v>
      </c>
      <c r="H20" s="18">
        <v>0</v>
      </c>
      <c r="I20" s="19">
        <f t="shared" si="2"/>
        <v>0</v>
      </c>
      <c r="J20" s="18">
        <v>0</v>
      </c>
      <c r="K20" s="19">
        <f t="shared" si="3"/>
        <v>0</v>
      </c>
      <c r="L20" s="20">
        <f t="shared" si="4"/>
        <v>5</v>
      </c>
      <c r="M20" s="16">
        <v>12</v>
      </c>
      <c r="N20" s="21">
        <f t="shared" si="5"/>
        <v>12</v>
      </c>
      <c r="O20" s="18">
        <v>0</v>
      </c>
      <c r="P20" s="21">
        <f t="shared" si="6"/>
        <v>0</v>
      </c>
      <c r="Q20" s="22">
        <f t="shared" si="7"/>
        <v>10</v>
      </c>
      <c r="R20" s="18">
        <v>0</v>
      </c>
      <c r="S20" s="19">
        <f t="shared" si="8"/>
        <v>0</v>
      </c>
      <c r="T20" s="18">
        <v>0</v>
      </c>
      <c r="U20" s="19">
        <f t="shared" si="9"/>
        <v>0</v>
      </c>
      <c r="V20" s="18">
        <v>0</v>
      </c>
      <c r="W20" s="19">
        <f t="shared" si="10"/>
        <v>0</v>
      </c>
      <c r="X20" s="18">
        <v>0</v>
      </c>
      <c r="Y20" s="19">
        <f t="shared" si="11"/>
        <v>0</v>
      </c>
      <c r="Z20" s="20">
        <f t="shared" si="12"/>
        <v>0</v>
      </c>
      <c r="AA20" s="18">
        <v>0</v>
      </c>
      <c r="AB20" s="21">
        <f t="shared" si="13"/>
        <v>0</v>
      </c>
      <c r="AC20" s="18">
        <v>2</v>
      </c>
      <c r="AD20" s="21">
        <f t="shared" si="14"/>
        <v>0.4</v>
      </c>
      <c r="AE20" s="22">
        <f t="shared" si="15"/>
        <v>0.4</v>
      </c>
      <c r="AF20" s="23">
        <v>1</v>
      </c>
      <c r="AG20" s="17"/>
      <c r="AH20" s="24">
        <f t="shared" si="16"/>
        <v>16.399999999999999</v>
      </c>
    </row>
    <row r="21" spans="1:35" s="1" customFormat="1" ht="22.1" customHeight="1" x14ac:dyDescent="0.65">
      <c r="A21" s="14" t="s">
        <v>86</v>
      </c>
      <c r="B21" s="14" t="s">
        <v>47</v>
      </c>
      <c r="C21" s="15" t="s">
        <v>87</v>
      </c>
      <c r="D21" s="16">
        <v>0</v>
      </c>
      <c r="E21" s="17">
        <f t="shared" si="0"/>
        <v>0</v>
      </c>
      <c r="F21" s="16">
        <v>0</v>
      </c>
      <c r="G21" s="19">
        <f t="shared" si="1"/>
        <v>0</v>
      </c>
      <c r="H21" s="18">
        <v>0</v>
      </c>
      <c r="I21" s="19">
        <f t="shared" si="2"/>
        <v>0</v>
      </c>
      <c r="J21" s="18">
        <v>0</v>
      </c>
      <c r="K21" s="19">
        <f t="shared" si="3"/>
        <v>0</v>
      </c>
      <c r="L21" s="20">
        <f t="shared" si="4"/>
        <v>0</v>
      </c>
      <c r="M21" s="18">
        <v>0</v>
      </c>
      <c r="N21" s="21">
        <f t="shared" si="5"/>
        <v>0</v>
      </c>
      <c r="O21" s="18">
        <v>44.3</v>
      </c>
      <c r="P21" s="21">
        <f t="shared" si="6"/>
        <v>22.15</v>
      </c>
      <c r="Q21" s="22">
        <f t="shared" si="7"/>
        <v>10</v>
      </c>
      <c r="R21" s="18">
        <v>0</v>
      </c>
      <c r="S21" s="19">
        <f t="shared" si="8"/>
        <v>0</v>
      </c>
      <c r="T21" s="18">
        <v>0</v>
      </c>
      <c r="U21" s="19">
        <f t="shared" si="9"/>
        <v>0</v>
      </c>
      <c r="V21" s="18">
        <v>0</v>
      </c>
      <c r="W21" s="19">
        <f t="shared" si="10"/>
        <v>0</v>
      </c>
      <c r="X21" s="18">
        <v>0</v>
      </c>
      <c r="Y21" s="19">
        <f t="shared" si="11"/>
        <v>0</v>
      </c>
      <c r="Z21" s="20">
        <f t="shared" si="12"/>
        <v>0</v>
      </c>
      <c r="AA21" s="18">
        <v>0</v>
      </c>
      <c r="AB21" s="21">
        <f t="shared" si="13"/>
        <v>0</v>
      </c>
      <c r="AC21" s="18">
        <v>6</v>
      </c>
      <c r="AD21" s="21">
        <f t="shared" si="14"/>
        <v>1.2000000000000002</v>
      </c>
      <c r="AE21" s="22">
        <f t="shared" si="15"/>
        <v>1.2000000000000002</v>
      </c>
      <c r="AF21" s="23">
        <v>4</v>
      </c>
      <c r="AG21" s="17"/>
      <c r="AH21" s="24">
        <f t="shared" si="16"/>
        <v>15.2</v>
      </c>
    </row>
    <row r="22" spans="1:35" s="1" customFormat="1" ht="22.1" customHeight="1" x14ac:dyDescent="0.65">
      <c r="A22" s="14" t="s">
        <v>88</v>
      </c>
      <c r="B22" s="14" t="s">
        <v>89</v>
      </c>
      <c r="C22" s="15" t="s">
        <v>90</v>
      </c>
      <c r="D22" s="16">
        <v>0</v>
      </c>
      <c r="E22" s="17">
        <f t="shared" si="0"/>
        <v>0</v>
      </c>
      <c r="F22" s="18">
        <v>0</v>
      </c>
      <c r="G22" s="19">
        <f t="shared" si="1"/>
        <v>0</v>
      </c>
      <c r="H22" s="16">
        <v>0</v>
      </c>
      <c r="I22" s="19">
        <f t="shared" si="2"/>
        <v>0</v>
      </c>
      <c r="J22" s="18">
        <v>0</v>
      </c>
      <c r="K22" s="19">
        <f t="shared" si="3"/>
        <v>0</v>
      </c>
      <c r="L22" s="20">
        <f t="shared" si="4"/>
        <v>0</v>
      </c>
      <c r="M22" s="18">
        <v>8.5</v>
      </c>
      <c r="N22" s="21">
        <f t="shared" si="5"/>
        <v>8.5</v>
      </c>
      <c r="O22" s="18">
        <v>0</v>
      </c>
      <c r="P22" s="21">
        <f t="shared" si="6"/>
        <v>0</v>
      </c>
      <c r="Q22" s="22">
        <f t="shared" si="7"/>
        <v>8.5</v>
      </c>
      <c r="R22" s="18">
        <v>0</v>
      </c>
      <c r="S22" s="19">
        <f t="shared" si="8"/>
        <v>0</v>
      </c>
      <c r="T22" s="18">
        <v>1</v>
      </c>
      <c r="U22" s="19">
        <f t="shared" si="9"/>
        <v>5</v>
      </c>
      <c r="V22" s="18">
        <v>0</v>
      </c>
      <c r="W22" s="19">
        <f t="shared" si="10"/>
        <v>0</v>
      </c>
      <c r="X22" s="18">
        <v>0</v>
      </c>
      <c r="Y22" s="19">
        <f t="shared" si="11"/>
        <v>0</v>
      </c>
      <c r="Z22" s="20">
        <f t="shared" si="12"/>
        <v>5</v>
      </c>
      <c r="AA22" s="18">
        <v>0</v>
      </c>
      <c r="AB22" s="21">
        <f t="shared" si="13"/>
        <v>0</v>
      </c>
      <c r="AC22" s="18">
        <v>0</v>
      </c>
      <c r="AD22" s="21">
        <f t="shared" si="14"/>
        <v>0</v>
      </c>
      <c r="AE22" s="22">
        <f t="shared" si="15"/>
        <v>0</v>
      </c>
      <c r="AF22" s="23">
        <v>0.71</v>
      </c>
      <c r="AG22" s="17"/>
      <c r="AH22" s="24">
        <f t="shared" si="16"/>
        <v>14.21</v>
      </c>
      <c r="AI22" s="26"/>
    </row>
    <row r="23" spans="1:35" s="1" customFormat="1" ht="22.1" customHeight="1" x14ac:dyDescent="0.65">
      <c r="A23" s="14" t="s">
        <v>91</v>
      </c>
      <c r="B23" s="14" t="s">
        <v>92</v>
      </c>
      <c r="C23" s="15" t="s">
        <v>93</v>
      </c>
      <c r="D23" s="16">
        <v>1</v>
      </c>
      <c r="E23" s="17">
        <f t="shared" si="0"/>
        <v>5</v>
      </c>
      <c r="F23" s="18">
        <v>0</v>
      </c>
      <c r="G23" s="19">
        <f t="shared" si="1"/>
        <v>0</v>
      </c>
      <c r="H23" s="16">
        <v>12</v>
      </c>
      <c r="I23" s="19">
        <f t="shared" si="2"/>
        <v>6</v>
      </c>
      <c r="J23" s="18">
        <v>0</v>
      </c>
      <c r="K23" s="19">
        <f t="shared" si="3"/>
        <v>0</v>
      </c>
      <c r="L23" s="20">
        <f t="shared" si="4"/>
        <v>6</v>
      </c>
      <c r="M23" s="18">
        <v>0</v>
      </c>
      <c r="N23" s="21">
        <f t="shared" si="5"/>
        <v>0</v>
      </c>
      <c r="O23" s="18">
        <v>0</v>
      </c>
      <c r="P23" s="21">
        <f t="shared" si="6"/>
        <v>0</v>
      </c>
      <c r="Q23" s="22">
        <f t="shared" si="7"/>
        <v>0</v>
      </c>
      <c r="R23" s="18">
        <v>0</v>
      </c>
      <c r="S23" s="19">
        <f t="shared" si="8"/>
        <v>0</v>
      </c>
      <c r="T23" s="18">
        <v>0</v>
      </c>
      <c r="U23" s="19">
        <f t="shared" si="9"/>
        <v>0</v>
      </c>
      <c r="V23" s="18">
        <v>0</v>
      </c>
      <c r="W23" s="19">
        <f t="shared" si="10"/>
        <v>0</v>
      </c>
      <c r="X23" s="18">
        <v>0</v>
      </c>
      <c r="Y23" s="19">
        <f t="shared" si="11"/>
        <v>0</v>
      </c>
      <c r="Z23" s="20">
        <f t="shared" si="12"/>
        <v>0</v>
      </c>
      <c r="AA23" s="18">
        <v>0</v>
      </c>
      <c r="AB23" s="21">
        <f t="shared" si="13"/>
        <v>0</v>
      </c>
      <c r="AC23" s="18">
        <v>0</v>
      </c>
      <c r="AD23" s="21">
        <f t="shared" si="14"/>
        <v>0</v>
      </c>
      <c r="AE23" s="22">
        <f t="shared" si="15"/>
        <v>0</v>
      </c>
      <c r="AF23" s="23">
        <v>0</v>
      </c>
      <c r="AG23" s="17"/>
      <c r="AH23" s="24">
        <f t="shared" si="16"/>
        <v>11</v>
      </c>
    </row>
    <row r="24" spans="1:35" s="1" customFormat="1" ht="22.1" customHeight="1" x14ac:dyDescent="0.65">
      <c r="A24" s="14" t="s">
        <v>94</v>
      </c>
      <c r="B24" s="14" t="s">
        <v>95</v>
      </c>
      <c r="C24" s="15" t="s">
        <v>48</v>
      </c>
      <c r="D24" s="16">
        <v>1</v>
      </c>
      <c r="E24" s="17">
        <f t="shared" si="0"/>
        <v>5</v>
      </c>
      <c r="F24" s="18">
        <v>0</v>
      </c>
      <c r="G24" s="19">
        <f t="shared" si="1"/>
        <v>0</v>
      </c>
      <c r="H24" s="18">
        <v>0</v>
      </c>
      <c r="I24" s="19">
        <f t="shared" si="2"/>
        <v>0</v>
      </c>
      <c r="J24" s="18">
        <v>0</v>
      </c>
      <c r="K24" s="19">
        <f t="shared" si="3"/>
        <v>0</v>
      </c>
      <c r="L24" s="20">
        <f t="shared" si="4"/>
        <v>0</v>
      </c>
      <c r="M24" s="18">
        <v>3.5</v>
      </c>
      <c r="N24" s="21">
        <f t="shared" si="5"/>
        <v>3.5</v>
      </c>
      <c r="O24" s="18">
        <v>0</v>
      </c>
      <c r="P24" s="21">
        <f t="shared" si="6"/>
        <v>0</v>
      </c>
      <c r="Q24" s="22">
        <f t="shared" si="7"/>
        <v>3.5</v>
      </c>
      <c r="R24" s="18">
        <v>0</v>
      </c>
      <c r="S24" s="19">
        <f t="shared" si="8"/>
        <v>0</v>
      </c>
      <c r="T24" s="18">
        <v>0</v>
      </c>
      <c r="U24" s="19">
        <f t="shared" si="9"/>
        <v>0</v>
      </c>
      <c r="V24" s="18">
        <v>0</v>
      </c>
      <c r="W24" s="19">
        <f t="shared" si="10"/>
        <v>0</v>
      </c>
      <c r="X24" s="18">
        <v>0</v>
      </c>
      <c r="Y24" s="19">
        <f t="shared" si="11"/>
        <v>0</v>
      </c>
      <c r="Z24" s="20">
        <f t="shared" si="12"/>
        <v>0</v>
      </c>
      <c r="AA24" s="18">
        <v>0</v>
      </c>
      <c r="AB24" s="21">
        <f t="shared" si="13"/>
        <v>0</v>
      </c>
      <c r="AC24" s="18">
        <v>0</v>
      </c>
      <c r="AD24" s="21">
        <f t="shared" si="14"/>
        <v>0</v>
      </c>
      <c r="AE24" s="22">
        <f t="shared" si="15"/>
        <v>0</v>
      </c>
      <c r="AF24" s="23">
        <v>0.28999999999999998</v>
      </c>
      <c r="AG24" s="17"/>
      <c r="AH24" s="24">
        <f t="shared" si="16"/>
        <v>8.7899999999999991</v>
      </c>
      <c r="AI24" s="26"/>
    </row>
    <row r="25" spans="1:35" s="1" customFormat="1" ht="22.1" customHeight="1" x14ac:dyDescent="0.65">
      <c r="A25" s="14" t="s">
        <v>96</v>
      </c>
      <c r="B25" s="14" t="s">
        <v>97</v>
      </c>
      <c r="C25" s="15" t="s">
        <v>98</v>
      </c>
      <c r="D25" s="16">
        <v>0</v>
      </c>
      <c r="E25" s="17">
        <f t="shared" si="0"/>
        <v>0</v>
      </c>
      <c r="F25" s="18">
        <v>0</v>
      </c>
      <c r="G25" s="19">
        <f t="shared" si="1"/>
        <v>0</v>
      </c>
      <c r="H25" s="18">
        <v>0</v>
      </c>
      <c r="I25" s="19">
        <f t="shared" si="2"/>
        <v>0</v>
      </c>
      <c r="J25" s="18">
        <v>0</v>
      </c>
      <c r="K25" s="19">
        <f t="shared" si="3"/>
        <v>0</v>
      </c>
      <c r="L25" s="20">
        <f t="shared" si="4"/>
        <v>0</v>
      </c>
      <c r="M25" s="18">
        <v>0</v>
      </c>
      <c r="N25" s="21">
        <f t="shared" si="5"/>
        <v>0</v>
      </c>
      <c r="O25" s="16">
        <v>12</v>
      </c>
      <c r="P25" s="21">
        <f t="shared" si="6"/>
        <v>6</v>
      </c>
      <c r="Q25" s="22">
        <f t="shared" si="7"/>
        <v>6</v>
      </c>
      <c r="R25" s="18">
        <v>0</v>
      </c>
      <c r="S25" s="19">
        <f t="shared" si="8"/>
        <v>0</v>
      </c>
      <c r="T25" s="18">
        <v>0</v>
      </c>
      <c r="U25" s="19">
        <f t="shared" si="9"/>
        <v>0</v>
      </c>
      <c r="V25" s="18">
        <v>0</v>
      </c>
      <c r="W25" s="19">
        <f t="shared" si="10"/>
        <v>0</v>
      </c>
      <c r="X25" s="18">
        <v>0</v>
      </c>
      <c r="Y25" s="19">
        <f t="shared" si="11"/>
        <v>0</v>
      </c>
      <c r="Z25" s="20">
        <f t="shared" si="12"/>
        <v>0</v>
      </c>
      <c r="AA25" s="18">
        <v>0</v>
      </c>
      <c r="AB25" s="21">
        <f t="shared" si="13"/>
        <v>0</v>
      </c>
      <c r="AC25" s="18">
        <v>0</v>
      </c>
      <c r="AD25" s="21">
        <f t="shared" si="14"/>
        <v>0</v>
      </c>
      <c r="AE25" s="22">
        <f t="shared" si="15"/>
        <v>0</v>
      </c>
      <c r="AF25" s="23">
        <v>0</v>
      </c>
      <c r="AG25" s="17"/>
      <c r="AH25" s="24">
        <f t="shared" si="16"/>
        <v>6</v>
      </c>
    </row>
    <row r="26" spans="1:35" s="1" customFormat="1" ht="22.1" customHeight="1" x14ac:dyDescent="0.65">
      <c r="A26" s="14" t="s">
        <v>99</v>
      </c>
      <c r="B26" s="14" t="s">
        <v>100</v>
      </c>
      <c r="C26" s="15" t="s">
        <v>101</v>
      </c>
      <c r="D26" s="16">
        <v>0</v>
      </c>
      <c r="E26" s="17">
        <f t="shared" si="0"/>
        <v>0</v>
      </c>
      <c r="F26" s="18">
        <f>5</f>
        <v>5</v>
      </c>
      <c r="G26" s="19">
        <f t="shared" si="1"/>
        <v>5</v>
      </c>
      <c r="H26" s="18">
        <v>0</v>
      </c>
      <c r="I26" s="19">
        <f t="shared" si="2"/>
        <v>0</v>
      </c>
      <c r="J26" s="18">
        <v>0</v>
      </c>
      <c r="K26" s="19">
        <f t="shared" si="3"/>
        <v>0</v>
      </c>
      <c r="L26" s="20">
        <f t="shared" si="4"/>
        <v>5</v>
      </c>
      <c r="M26" s="18">
        <v>0</v>
      </c>
      <c r="N26" s="21">
        <f t="shared" si="5"/>
        <v>0</v>
      </c>
      <c r="O26" s="18">
        <v>0</v>
      </c>
      <c r="P26" s="21">
        <f t="shared" si="6"/>
        <v>0</v>
      </c>
      <c r="Q26" s="22">
        <f t="shared" si="7"/>
        <v>0</v>
      </c>
      <c r="R26" s="16">
        <v>0</v>
      </c>
      <c r="S26" s="19">
        <f t="shared" si="8"/>
        <v>0</v>
      </c>
      <c r="T26" s="16">
        <v>0</v>
      </c>
      <c r="U26" s="19">
        <f t="shared" si="9"/>
        <v>0</v>
      </c>
      <c r="V26" s="16">
        <v>0</v>
      </c>
      <c r="W26" s="19">
        <f t="shared" si="10"/>
        <v>0</v>
      </c>
      <c r="X26" s="18">
        <v>0</v>
      </c>
      <c r="Y26" s="19">
        <f t="shared" si="11"/>
        <v>0</v>
      </c>
      <c r="Z26" s="20">
        <f t="shared" si="12"/>
        <v>0</v>
      </c>
      <c r="AA26" s="18">
        <v>0</v>
      </c>
      <c r="AB26" s="21">
        <f t="shared" si="13"/>
        <v>0</v>
      </c>
      <c r="AC26" s="18">
        <v>0</v>
      </c>
      <c r="AD26" s="21">
        <f t="shared" si="14"/>
        <v>0</v>
      </c>
      <c r="AE26" s="22">
        <f t="shared" si="15"/>
        <v>0</v>
      </c>
      <c r="AF26" s="23">
        <v>0</v>
      </c>
      <c r="AG26" s="17"/>
      <c r="AH26" s="24">
        <f t="shared" si="16"/>
        <v>5</v>
      </c>
    </row>
    <row r="27" spans="1:35" ht="61.1" customHeight="1" thickBot="1" x14ac:dyDescent="0.7"/>
    <row r="28" spans="1:35" ht="14.5" thickBot="1" x14ac:dyDescent="0.7">
      <c r="A28" s="35" t="s">
        <v>102</v>
      </c>
      <c r="B28" s="35"/>
      <c r="E28" s="2" t="s">
        <v>1</v>
      </c>
      <c r="F28" s="2" t="s">
        <v>2</v>
      </c>
      <c r="G28" s="2" t="s">
        <v>3</v>
      </c>
      <c r="R28" s="50" t="s">
        <v>4</v>
      </c>
      <c r="S28" s="51"/>
      <c r="T28" s="51"/>
      <c r="U28" s="51"/>
      <c r="V28" s="51"/>
      <c r="W28" s="51"/>
      <c r="X28" s="51"/>
      <c r="Y28" s="51"/>
      <c r="Z28" s="52"/>
    </row>
    <row r="29" spans="1:35" ht="15" customHeight="1" thickBot="1" x14ac:dyDescent="0.7">
      <c r="A29" s="35"/>
      <c r="B29" s="35"/>
      <c r="C29" s="28"/>
      <c r="R29" s="39" t="s">
        <v>5</v>
      </c>
      <c r="S29" s="40"/>
      <c r="T29" s="40"/>
      <c r="U29" s="40"/>
      <c r="V29" s="40" t="s">
        <v>6</v>
      </c>
      <c r="W29" s="40"/>
      <c r="X29" s="40"/>
      <c r="Y29" s="40"/>
      <c r="Z29" s="53" t="s">
        <v>7</v>
      </c>
    </row>
    <row r="30" spans="1:35" s="1" customFormat="1" ht="18" customHeight="1" thickBot="1" x14ac:dyDescent="0.7">
      <c r="A30" s="35"/>
      <c r="B30" s="35"/>
      <c r="C30" s="43" t="s">
        <v>8</v>
      </c>
      <c r="D30" s="44"/>
      <c r="E30" s="45"/>
      <c r="F30" s="46"/>
      <c r="G30" s="47"/>
      <c r="H30" s="47"/>
      <c r="I30" s="47"/>
      <c r="J30" s="47"/>
      <c r="K30" s="47"/>
      <c r="L30" s="48"/>
      <c r="M30" s="31" t="s">
        <v>9</v>
      </c>
      <c r="N30" s="32"/>
      <c r="O30" s="32"/>
      <c r="P30" s="32"/>
      <c r="Q30" s="33"/>
      <c r="R30" s="49" t="s">
        <v>10</v>
      </c>
      <c r="S30" s="30"/>
      <c r="T30" s="30" t="s">
        <v>11</v>
      </c>
      <c r="U30" s="30"/>
      <c r="V30" s="30" t="s">
        <v>10</v>
      </c>
      <c r="W30" s="30"/>
      <c r="X30" s="30" t="s">
        <v>11</v>
      </c>
      <c r="Y30" s="30"/>
      <c r="Z30" s="54"/>
      <c r="AA30" s="31" t="s">
        <v>12</v>
      </c>
      <c r="AB30" s="32"/>
      <c r="AC30" s="32"/>
      <c r="AD30" s="32"/>
      <c r="AE30" s="33"/>
      <c r="AF30" s="3" t="s">
        <v>13</v>
      </c>
      <c r="AG30" s="4" t="s">
        <v>14</v>
      </c>
    </row>
    <row r="31" spans="1:35" s="5" customFormat="1" ht="51" customHeight="1" x14ac:dyDescent="0.65">
      <c r="A31" s="34" t="s">
        <v>15</v>
      </c>
      <c r="B31" s="34"/>
      <c r="C31" s="6" t="s">
        <v>16</v>
      </c>
      <c r="D31" s="7" t="s">
        <v>17</v>
      </c>
      <c r="E31" s="8" t="s">
        <v>18</v>
      </c>
      <c r="F31" s="9" t="s">
        <v>19</v>
      </c>
      <c r="G31" s="10" t="s">
        <v>20</v>
      </c>
      <c r="H31" s="10" t="s">
        <v>21</v>
      </c>
      <c r="I31" s="10" t="s">
        <v>22</v>
      </c>
      <c r="J31" s="10" t="s">
        <v>23</v>
      </c>
      <c r="K31" s="10" t="s">
        <v>24</v>
      </c>
      <c r="L31" s="11" t="s">
        <v>7</v>
      </c>
      <c r="M31" s="9" t="s">
        <v>25</v>
      </c>
      <c r="N31" s="9" t="s">
        <v>26</v>
      </c>
      <c r="O31" s="9" t="s">
        <v>27</v>
      </c>
      <c r="P31" s="9" t="s">
        <v>28</v>
      </c>
      <c r="Q31" s="8" t="s">
        <v>7</v>
      </c>
      <c r="R31" s="7" t="s">
        <v>17</v>
      </c>
      <c r="S31" s="10" t="s">
        <v>29</v>
      </c>
      <c r="T31" s="7" t="s">
        <v>17</v>
      </c>
      <c r="U31" s="10" t="s">
        <v>18</v>
      </c>
      <c r="V31" s="10" t="s">
        <v>30</v>
      </c>
      <c r="W31" s="10" t="s">
        <v>18</v>
      </c>
      <c r="X31" s="10" t="s">
        <v>30</v>
      </c>
      <c r="Y31" s="10" t="s">
        <v>31</v>
      </c>
      <c r="Z31" s="54"/>
      <c r="AA31" s="9" t="s">
        <v>32</v>
      </c>
      <c r="AB31" s="10" t="s">
        <v>33</v>
      </c>
      <c r="AC31" s="9" t="s">
        <v>34</v>
      </c>
      <c r="AD31" s="9" t="s">
        <v>35</v>
      </c>
      <c r="AE31" s="8" t="s">
        <v>7</v>
      </c>
      <c r="AF31" s="9" t="s">
        <v>36</v>
      </c>
      <c r="AG31" s="11" t="s">
        <v>37</v>
      </c>
      <c r="AH31" s="12" t="s">
        <v>38</v>
      </c>
      <c r="AI31" s="13" t="s">
        <v>39</v>
      </c>
    </row>
    <row r="32" spans="1:35" s="1" customFormat="1" ht="22.1" customHeight="1" x14ac:dyDescent="0.65">
      <c r="A32" s="14" t="s">
        <v>103</v>
      </c>
      <c r="B32" s="14" t="s">
        <v>104</v>
      </c>
      <c r="C32" s="15" t="s">
        <v>54</v>
      </c>
      <c r="D32" s="16">
        <v>0</v>
      </c>
      <c r="E32" s="17">
        <f t="shared" ref="E32:E43" si="17">IF(D32=1,5,0)</f>
        <v>0</v>
      </c>
      <c r="F32" s="16">
        <v>135</v>
      </c>
      <c r="G32" s="19">
        <f t="shared" ref="G32:G43" si="18">1*F32</f>
        <v>135</v>
      </c>
      <c r="H32" s="18">
        <v>0</v>
      </c>
      <c r="I32" s="19">
        <f t="shared" ref="I32:I43" si="19">0.5*H32</f>
        <v>0</v>
      </c>
      <c r="J32" s="18">
        <v>0</v>
      </c>
      <c r="K32" s="19">
        <f t="shared" ref="K32:K43" si="20">5*J32</f>
        <v>0</v>
      </c>
      <c r="L32" s="20">
        <f t="shared" ref="L32:L43" si="21">MIN(SUM(G32,I32,K32),25)</f>
        <v>25</v>
      </c>
      <c r="M32" s="18">
        <v>0</v>
      </c>
      <c r="N32" s="21">
        <f t="shared" ref="N32:N43" si="22">1*M32</f>
        <v>0</v>
      </c>
      <c r="O32" s="18">
        <v>0</v>
      </c>
      <c r="P32" s="21">
        <f t="shared" ref="P32:P43" si="23">0.5*O32</f>
        <v>0</v>
      </c>
      <c r="Q32" s="22">
        <f t="shared" ref="Q32:Q43" si="24">MIN(SUM(N32,P32),10)</f>
        <v>0</v>
      </c>
      <c r="R32" s="18">
        <v>0</v>
      </c>
      <c r="S32" s="19">
        <f t="shared" ref="S32:S43" si="25">IF(R32=1,10,0)</f>
        <v>0</v>
      </c>
      <c r="T32" s="16">
        <v>1</v>
      </c>
      <c r="U32" s="19">
        <f t="shared" ref="U32:U43" si="26">IF(T32=1,5,0)</f>
        <v>5</v>
      </c>
      <c r="V32" s="18">
        <v>0</v>
      </c>
      <c r="W32" s="19">
        <f t="shared" ref="W32:W43" si="27">5*V32</f>
        <v>0</v>
      </c>
      <c r="X32" s="18">
        <v>0</v>
      </c>
      <c r="Y32" s="19">
        <f t="shared" ref="Y32:Y43" si="28">2.5*X32</f>
        <v>0</v>
      </c>
      <c r="Z32" s="20">
        <f t="shared" ref="Z32:Z43" si="29">MIN(SUM(S32,U32,W32,Y32),10)</f>
        <v>5</v>
      </c>
      <c r="AA32" s="18">
        <v>0</v>
      </c>
      <c r="AB32" s="21">
        <f t="shared" ref="AB32:AB43" si="30">0.5*AA32</f>
        <v>0</v>
      </c>
      <c r="AC32" s="18">
        <v>1</v>
      </c>
      <c r="AD32" s="21">
        <f t="shared" ref="AD32:AD43" si="31">0.2*AC32</f>
        <v>0.2</v>
      </c>
      <c r="AE32" s="22">
        <f t="shared" ref="AE32:AE43" si="32">MIN(SUM(AB32,AD32),10)</f>
        <v>0.2</v>
      </c>
      <c r="AF32" s="23">
        <v>0</v>
      </c>
      <c r="AG32" s="17">
        <v>20</v>
      </c>
      <c r="AH32" s="24">
        <f>SUM(AF32,AG32,AE32,Z32,Q32,L32,E32)</f>
        <v>50.2</v>
      </c>
    </row>
    <row r="33" spans="1:34" s="1" customFormat="1" ht="22.1" customHeight="1" x14ac:dyDescent="0.65">
      <c r="A33" s="14" t="s">
        <v>43</v>
      </c>
      <c r="B33" s="14" t="s">
        <v>44</v>
      </c>
      <c r="C33" s="15" t="s">
        <v>45</v>
      </c>
      <c r="D33" s="16">
        <v>1</v>
      </c>
      <c r="E33" s="17">
        <f t="shared" si="17"/>
        <v>5</v>
      </c>
      <c r="F33" s="16">
        <v>49.4</v>
      </c>
      <c r="G33" s="19">
        <f t="shared" si="18"/>
        <v>49.4</v>
      </c>
      <c r="H33" s="18">
        <v>0</v>
      </c>
      <c r="I33" s="19">
        <f t="shared" si="19"/>
        <v>0</v>
      </c>
      <c r="J33" s="18">
        <v>0</v>
      </c>
      <c r="K33" s="19">
        <f t="shared" si="20"/>
        <v>0</v>
      </c>
      <c r="L33" s="20">
        <f t="shared" si="21"/>
        <v>25</v>
      </c>
      <c r="M33" s="18">
        <v>0</v>
      </c>
      <c r="N33" s="21">
        <f t="shared" si="22"/>
        <v>0</v>
      </c>
      <c r="O33" s="18">
        <v>0</v>
      </c>
      <c r="P33" s="21">
        <f t="shared" si="23"/>
        <v>0</v>
      </c>
      <c r="Q33" s="22">
        <f t="shared" si="24"/>
        <v>0</v>
      </c>
      <c r="R33" s="18">
        <v>0</v>
      </c>
      <c r="S33" s="19">
        <f t="shared" si="25"/>
        <v>0</v>
      </c>
      <c r="T33" s="18">
        <v>0</v>
      </c>
      <c r="U33" s="19">
        <f t="shared" si="26"/>
        <v>0</v>
      </c>
      <c r="V33" s="18">
        <v>0</v>
      </c>
      <c r="W33" s="19">
        <f t="shared" si="27"/>
        <v>0</v>
      </c>
      <c r="X33" s="18">
        <v>0</v>
      </c>
      <c r="Y33" s="19">
        <f t="shared" si="28"/>
        <v>0</v>
      </c>
      <c r="Z33" s="20">
        <f t="shared" si="29"/>
        <v>0</v>
      </c>
      <c r="AA33" s="18">
        <v>0</v>
      </c>
      <c r="AB33" s="21">
        <f t="shared" si="30"/>
        <v>0</v>
      </c>
      <c r="AC33" s="18">
        <v>0</v>
      </c>
      <c r="AD33" s="21">
        <f t="shared" si="31"/>
        <v>0</v>
      </c>
      <c r="AE33" s="22">
        <f t="shared" si="32"/>
        <v>0</v>
      </c>
      <c r="AF33" s="23">
        <v>4</v>
      </c>
      <c r="AG33" s="17">
        <v>15</v>
      </c>
      <c r="AH33" s="24">
        <f t="shared" ref="AH33:AH43" si="33">SUM(AF33,AG33,AE33,Z33,Q33,L33,E33)</f>
        <v>49</v>
      </c>
    </row>
    <row r="34" spans="1:34" s="1" customFormat="1" ht="22.1" customHeight="1" x14ac:dyDescent="0.65">
      <c r="A34" s="14" t="s">
        <v>105</v>
      </c>
      <c r="B34" s="14" t="s">
        <v>73</v>
      </c>
      <c r="C34" s="15" t="s">
        <v>48</v>
      </c>
      <c r="D34" s="16">
        <v>1</v>
      </c>
      <c r="E34" s="17">
        <f t="shared" si="17"/>
        <v>5</v>
      </c>
      <c r="F34" s="29">
        <v>35.9</v>
      </c>
      <c r="G34" s="19">
        <f t="shared" si="18"/>
        <v>35.9</v>
      </c>
      <c r="H34" s="18">
        <v>0</v>
      </c>
      <c r="I34" s="19">
        <f t="shared" si="19"/>
        <v>0</v>
      </c>
      <c r="J34" s="18">
        <v>0</v>
      </c>
      <c r="K34" s="19">
        <f t="shared" si="20"/>
        <v>0</v>
      </c>
      <c r="L34" s="20">
        <f t="shared" si="21"/>
        <v>25</v>
      </c>
      <c r="M34" s="18">
        <v>0</v>
      </c>
      <c r="N34" s="21">
        <f t="shared" si="22"/>
        <v>0</v>
      </c>
      <c r="O34" s="18">
        <v>0</v>
      </c>
      <c r="P34" s="21">
        <f t="shared" si="23"/>
        <v>0</v>
      </c>
      <c r="Q34" s="22">
        <f t="shared" si="24"/>
        <v>0</v>
      </c>
      <c r="R34" s="18">
        <v>0</v>
      </c>
      <c r="S34" s="19">
        <f t="shared" si="25"/>
        <v>0</v>
      </c>
      <c r="T34" s="18">
        <v>0</v>
      </c>
      <c r="U34" s="19">
        <f t="shared" si="26"/>
        <v>0</v>
      </c>
      <c r="V34" s="18">
        <v>0</v>
      </c>
      <c r="W34" s="19">
        <f t="shared" si="27"/>
        <v>0</v>
      </c>
      <c r="X34" s="18">
        <v>0</v>
      </c>
      <c r="Y34" s="19">
        <f t="shared" si="28"/>
        <v>0</v>
      </c>
      <c r="Z34" s="20">
        <f t="shared" si="29"/>
        <v>0</v>
      </c>
      <c r="AA34" s="18">
        <v>0</v>
      </c>
      <c r="AB34" s="21">
        <f t="shared" si="30"/>
        <v>0</v>
      </c>
      <c r="AC34" s="18">
        <v>0</v>
      </c>
      <c r="AD34" s="21">
        <f t="shared" si="31"/>
        <v>0</v>
      </c>
      <c r="AE34" s="22">
        <f t="shared" si="32"/>
        <v>0</v>
      </c>
      <c r="AF34" s="23">
        <v>0</v>
      </c>
      <c r="AG34" s="17">
        <v>12</v>
      </c>
      <c r="AH34" s="24">
        <f t="shared" si="33"/>
        <v>42</v>
      </c>
    </row>
    <row r="35" spans="1:34" s="1" customFormat="1" ht="22.1" customHeight="1" x14ac:dyDescent="0.65">
      <c r="A35" s="14" t="s">
        <v>55</v>
      </c>
      <c r="B35" s="14" t="s">
        <v>56</v>
      </c>
      <c r="C35" s="15" t="s">
        <v>57</v>
      </c>
      <c r="D35" s="16">
        <v>0</v>
      </c>
      <c r="E35" s="17">
        <f t="shared" si="17"/>
        <v>0</v>
      </c>
      <c r="F35" s="16">
        <v>23</v>
      </c>
      <c r="G35" s="19">
        <f t="shared" si="18"/>
        <v>23</v>
      </c>
      <c r="H35" s="18">
        <v>0</v>
      </c>
      <c r="I35" s="19">
        <f t="shared" si="19"/>
        <v>0</v>
      </c>
      <c r="J35" s="18">
        <v>0</v>
      </c>
      <c r="K35" s="19">
        <f t="shared" si="20"/>
        <v>0</v>
      </c>
      <c r="L35" s="20">
        <f t="shared" si="21"/>
        <v>23</v>
      </c>
      <c r="M35" s="25">
        <v>18.7</v>
      </c>
      <c r="N35" s="21">
        <f t="shared" si="22"/>
        <v>18.7</v>
      </c>
      <c r="O35" s="18">
        <v>0</v>
      </c>
      <c r="P35" s="21">
        <f t="shared" si="23"/>
        <v>0</v>
      </c>
      <c r="Q35" s="22">
        <f t="shared" si="24"/>
        <v>10</v>
      </c>
      <c r="R35" s="18">
        <v>0</v>
      </c>
      <c r="S35" s="19">
        <f t="shared" si="25"/>
        <v>0</v>
      </c>
      <c r="T35" s="18">
        <v>1</v>
      </c>
      <c r="U35" s="19">
        <f t="shared" si="26"/>
        <v>5</v>
      </c>
      <c r="V35" s="18">
        <v>0</v>
      </c>
      <c r="W35" s="19">
        <f t="shared" si="27"/>
        <v>0</v>
      </c>
      <c r="X35" s="18">
        <v>0</v>
      </c>
      <c r="Y35" s="19">
        <f t="shared" si="28"/>
        <v>0</v>
      </c>
      <c r="Z35" s="20">
        <f t="shared" si="29"/>
        <v>5</v>
      </c>
      <c r="AA35" s="18">
        <v>0</v>
      </c>
      <c r="AB35" s="21">
        <f t="shared" si="30"/>
        <v>0</v>
      </c>
      <c r="AC35" s="18">
        <v>2</v>
      </c>
      <c r="AD35" s="21">
        <f t="shared" si="31"/>
        <v>0.4</v>
      </c>
      <c r="AE35" s="22">
        <f t="shared" si="32"/>
        <v>0.4</v>
      </c>
      <c r="AF35" s="23">
        <v>1.56</v>
      </c>
      <c r="AG35" s="17" t="s">
        <v>58</v>
      </c>
      <c r="AH35" s="24">
        <f t="shared" si="33"/>
        <v>39.96</v>
      </c>
    </row>
    <row r="36" spans="1:34" s="1" customFormat="1" ht="22.1" customHeight="1" x14ac:dyDescent="0.65">
      <c r="A36" s="14" t="s">
        <v>106</v>
      </c>
      <c r="B36" s="14" t="s">
        <v>107</v>
      </c>
      <c r="C36" s="15" t="s">
        <v>108</v>
      </c>
      <c r="D36" s="16">
        <v>1</v>
      </c>
      <c r="E36" s="17">
        <f t="shared" si="17"/>
        <v>5</v>
      </c>
      <c r="F36" s="18">
        <v>0</v>
      </c>
      <c r="G36" s="19">
        <f t="shared" si="18"/>
        <v>0</v>
      </c>
      <c r="H36" s="18">
        <v>37</v>
      </c>
      <c r="I36" s="19">
        <f t="shared" si="19"/>
        <v>18.5</v>
      </c>
      <c r="J36" s="18">
        <v>2</v>
      </c>
      <c r="K36" s="19">
        <f t="shared" si="20"/>
        <v>10</v>
      </c>
      <c r="L36" s="20">
        <f t="shared" si="21"/>
        <v>25</v>
      </c>
      <c r="M36" s="18">
        <v>0</v>
      </c>
      <c r="N36" s="21">
        <f t="shared" si="22"/>
        <v>0</v>
      </c>
      <c r="O36" s="18">
        <v>0</v>
      </c>
      <c r="P36" s="21">
        <f t="shared" si="23"/>
        <v>0</v>
      </c>
      <c r="Q36" s="22">
        <f t="shared" si="24"/>
        <v>0</v>
      </c>
      <c r="R36" s="18">
        <v>0</v>
      </c>
      <c r="S36" s="19">
        <f t="shared" si="25"/>
        <v>0</v>
      </c>
      <c r="T36" s="18">
        <v>1</v>
      </c>
      <c r="U36" s="19">
        <f t="shared" si="26"/>
        <v>5</v>
      </c>
      <c r="V36" s="18">
        <v>0</v>
      </c>
      <c r="W36" s="19">
        <f t="shared" si="27"/>
        <v>0</v>
      </c>
      <c r="X36" s="18">
        <v>0</v>
      </c>
      <c r="Y36" s="19">
        <f t="shared" si="28"/>
        <v>0</v>
      </c>
      <c r="Z36" s="20">
        <f t="shared" si="29"/>
        <v>5</v>
      </c>
      <c r="AA36" s="18">
        <v>0</v>
      </c>
      <c r="AB36" s="21">
        <f t="shared" si="30"/>
        <v>0</v>
      </c>
      <c r="AC36" s="18">
        <v>0</v>
      </c>
      <c r="AD36" s="21">
        <f t="shared" si="31"/>
        <v>0</v>
      </c>
      <c r="AE36" s="22">
        <f t="shared" si="32"/>
        <v>0</v>
      </c>
      <c r="AF36" s="23">
        <v>0</v>
      </c>
      <c r="AG36" s="17" t="s">
        <v>58</v>
      </c>
      <c r="AH36" s="24">
        <f t="shared" si="33"/>
        <v>35</v>
      </c>
    </row>
    <row r="37" spans="1:34" s="1" customFormat="1" ht="22.1" customHeight="1" x14ac:dyDescent="0.65">
      <c r="A37" s="14" t="s">
        <v>62</v>
      </c>
      <c r="B37" s="14" t="s">
        <v>63</v>
      </c>
      <c r="C37" s="15" t="s">
        <v>64</v>
      </c>
      <c r="D37" s="16">
        <v>1</v>
      </c>
      <c r="E37" s="17">
        <f t="shared" si="17"/>
        <v>5</v>
      </c>
      <c r="F37" s="18">
        <v>0</v>
      </c>
      <c r="G37" s="19">
        <f t="shared" si="18"/>
        <v>0</v>
      </c>
      <c r="H37" s="18">
        <v>0</v>
      </c>
      <c r="I37" s="19">
        <f t="shared" si="19"/>
        <v>0</v>
      </c>
      <c r="J37" s="18">
        <v>0</v>
      </c>
      <c r="K37" s="19">
        <f t="shared" si="20"/>
        <v>0</v>
      </c>
      <c r="L37" s="20">
        <f t="shared" si="21"/>
        <v>0</v>
      </c>
      <c r="M37" s="18">
        <v>0</v>
      </c>
      <c r="N37" s="21">
        <f t="shared" si="22"/>
        <v>0</v>
      </c>
      <c r="O37" s="18">
        <v>24</v>
      </c>
      <c r="P37" s="21">
        <f t="shared" si="23"/>
        <v>12</v>
      </c>
      <c r="Q37" s="22">
        <f t="shared" si="24"/>
        <v>10</v>
      </c>
      <c r="R37" s="18">
        <v>1</v>
      </c>
      <c r="S37" s="19">
        <f t="shared" si="25"/>
        <v>10</v>
      </c>
      <c r="T37" s="18">
        <v>0</v>
      </c>
      <c r="U37" s="19">
        <f t="shared" si="26"/>
        <v>0</v>
      </c>
      <c r="V37" s="18">
        <v>0</v>
      </c>
      <c r="W37" s="19">
        <f t="shared" si="27"/>
        <v>0</v>
      </c>
      <c r="X37" s="18">
        <v>0</v>
      </c>
      <c r="Y37" s="19">
        <f t="shared" si="28"/>
        <v>0</v>
      </c>
      <c r="Z37" s="20">
        <f t="shared" si="29"/>
        <v>10</v>
      </c>
      <c r="AA37" s="18">
        <v>0</v>
      </c>
      <c r="AB37" s="21">
        <f t="shared" si="30"/>
        <v>0</v>
      </c>
      <c r="AC37" s="18">
        <v>4</v>
      </c>
      <c r="AD37" s="21">
        <f t="shared" si="31"/>
        <v>0.8</v>
      </c>
      <c r="AE37" s="22">
        <f t="shared" si="32"/>
        <v>0.8</v>
      </c>
      <c r="AF37" s="23">
        <v>6</v>
      </c>
      <c r="AG37" s="17" t="s">
        <v>58</v>
      </c>
      <c r="AH37" s="24">
        <f t="shared" si="33"/>
        <v>31.8</v>
      </c>
    </row>
    <row r="38" spans="1:34" s="1" customFormat="1" ht="22.1" customHeight="1" x14ac:dyDescent="0.65">
      <c r="A38" s="14" t="s">
        <v>65</v>
      </c>
      <c r="B38" s="14" t="s">
        <v>66</v>
      </c>
      <c r="C38" s="15" t="s">
        <v>111</v>
      </c>
      <c r="D38" s="16">
        <v>0</v>
      </c>
      <c r="E38" s="17">
        <f t="shared" si="17"/>
        <v>0</v>
      </c>
      <c r="F38" s="16">
        <f>36.5+3.3</f>
        <v>39.799999999999997</v>
      </c>
      <c r="G38" s="19">
        <f t="shared" si="18"/>
        <v>39.799999999999997</v>
      </c>
      <c r="H38" s="18">
        <v>0</v>
      </c>
      <c r="I38" s="19">
        <f t="shared" si="19"/>
        <v>0</v>
      </c>
      <c r="J38" s="18">
        <v>0</v>
      </c>
      <c r="K38" s="19">
        <f t="shared" si="20"/>
        <v>0</v>
      </c>
      <c r="L38" s="20">
        <f t="shared" si="21"/>
        <v>25</v>
      </c>
      <c r="M38" s="18">
        <v>0</v>
      </c>
      <c r="N38" s="21">
        <f t="shared" si="22"/>
        <v>0</v>
      </c>
      <c r="O38" s="18">
        <v>0</v>
      </c>
      <c r="P38" s="21">
        <f t="shared" si="23"/>
        <v>0</v>
      </c>
      <c r="Q38" s="22">
        <f t="shared" si="24"/>
        <v>0</v>
      </c>
      <c r="R38" s="18">
        <v>0</v>
      </c>
      <c r="S38" s="19">
        <f t="shared" si="25"/>
        <v>0</v>
      </c>
      <c r="T38" s="18">
        <v>1</v>
      </c>
      <c r="U38" s="19">
        <f t="shared" si="26"/>
        <v>5</v>
      </c>
      <c r="V38" s="18">
        <v>0</v>
      </c>
      <c r="W38" s="19">
        <f t="shared" si="27"/>
        <v>0</v>
      </c>
      <c r="X38" s="18">
        <v>0</v>
      </c>
      <c r="Y38" s="19">
        <f t="shared" si="28"/>
        <v>0</v>
      </c>
      <c r="Z38" s="20">
        <f t="shared" si="29"/>
        <v>5</v>
      </c>
      <c r="AA38" s="18">
        <v>0</v>
      </c>
      <c r="AB38" s="21">
        <f t="shared" si="30"/>
        <v>0</v>
      </c>
      <c r="AC38" s="18">
        <v>2</v>
      </c>
      <c r="AD38" s="21">
        <f t="shared" si="31"/>
        <v>0.4</v>
      </c>
      <c r="AE38" s="22">
        <f t="shared" si="32"/>
        <v>0.4</v>
      </c>
      <c r="AF38" s="23">
        <v>0</v>
      </c>
      <c r="AG38" s="17" t="s">
        <v>58</v>
      </c>
      <c r="AH38" s="24">
        <f t="shared" si="33"/>
        <v>30.4</v>
      </c>
    </row>
    <row r="39" spans="1:34" s="1" customFormat="1" ht="22.1" customHeight="1" x14ac:dyDescent="0.65">
      <c r="A39" s="14" t="s">
        <v>69</v>
      </c>
      <c r="B39" s="14" t="s">
        <v>70</v>
      </c>
      <c r="C39" s="15" t="s">
        <v>71</v>
      </c>
      <c r="D39" s="16">
        <v>0</v>
      </c>
      <c r="E39" s="17">
        <f t="shared" si="17"/>
        <v>0</v>
      </c>
      <c r="F39" s="18">
        <v>0</v>
      </c>
      <c r="G39" s="19">
        <f t="shared" si="18"/>
        <v>0</v>
      </c>
      <c r="H39" s="18">
        <v>0</v>
      </c>
      <c r="I39" s="19">
        <f t="shared" si="19"/>
        <v>0</v>
      </c>
      <c r="J39" s="18">
        <v>0</v>
      </c>
      <c r="K39" s="19">
        <f t="shared" si="20"/>
        <v>0</v>
      </c>
      <c r="L39" s="20">
        <f t="shared" si="21"/>
        <v>0</v>
      </c>
      <c r="M39" s="18">
        <v>40</v>
      </c>
      <c r="N39" s="21">
        <f t="shared" si="22"/>
        <v>40</v>
      </c>
      <c r="O39" s="18">
        <v>0</v>
      </c>
      <c r="P39" s="21">
        <f t="shared" si="23"/>
        <v>0</v>
      </c>
      <c r="Q39" s="22">
        <f t="shared" si="24"/>
        <v>10</v>
      </c>
      <c r="R39" s="18">
        <v>1</v>
      </c>
      <c r="S39" s="19">
        <f t="shared" si="25"/>
        <v>10</v>
      </c>
      <c r="T39" s="18">
        <v>0</v>
      </c>
      <c r="U39" s="19">
        <f t="shared" si="26"/>
        <v>0</v>
      </c>
      <c r="V39" s="18">
        <v>0</v>
      </c>
      <c r="W39" s="19">
        <f t="shared" si="27"/>
        <v>0</v>
      </c>
      <c r="X39" s="18">
        <v>0</v>
      </c>
      <c r="Y39" s="19">
        <f t="shared" si="28"/>
        <v>0</v>
      </c>
      <c r="Z39" s="20">
        <f t="shared" si="29"/>
        <v>10</v>
      </c>
      <c r="AA39" s="18">
        <v>0</v>
      </c>
      <c r="AB39" s="21">
        <f t="shared" si="30"/>
        <v>0</v>
      </c>
      <c r="AC39" s="18">
        <v>3</v>
      </c>
      <c r="AD39" s="21">
        <f t="shared" si="31"/>
        <v>0.60000000000000009</v>
      </c>
      <c r="AE39" s="22">
        <f t="shared" si="32"/>
        <v>0.60000000000000009</v>
      </c>
      <c r="AF39" s="23">
        <v>9.33</v>
      </c>
      <c r="AG39" s="17" t="s">
        <v>58</v>
      </c>
      <c r="AH39" s="24">
        <f t="shared" si="33"/>
        <v>29.93</v>
      </c>
    </row>
    <row r="40" spans="1:34" s="1" customFormat="1" ht="22.1" customHeight="1" x14ac:dyDescent="0.65">
      <c r="A40" s="14" t="s">
        <v>59</v>
      </c>
      <c r="B40" s="14" t="s">
        <v>60</v>
      </c>
      <c r="C40" s="15" t="s">
        <v>61</v>
      </c>
      <c r="D40" s="16">
        <v>5</v>
      </c>
      <c r="E40" s="17">
        <f t="shared" si="17"/>
        <v>0</v>
      </c>
      <c r="F40" s="16">
        <v>22.2</v>
      </c>
      <c r="G40" s="19">
        <f t="shared" si="18"/>
        <v>22.2</v>
      </c>
      <c r="H40" s="18">
        <v>0</v>
      </c>
      <c r="I40" s="19">
        <f t="shared" si="19"/>
        <v>0</v>
      </c>
      <c r="J40" s="18">
        <v>0</v>
      </c>
      <c r="K40" s="19">
        <f t="shared" si="20"/>
        <v>0</v>
      </c>
      <c r="L40" s="20">
        <f t="shared" si="21"/>
        <v>22.2</v>
      </c>
      <c r="M40" s="18">
        <v>0</v>
      </c>
      <c r="N40" s="21">
        <f t="shared" si="22"/>
        <v>0</v>
      </c>
      <c r="O40" s="18">
        <v>0</v>
      </c>
      <c r="P40" s="21">
        <f t="shared" si="23"/>
        <v>0</v>
      </c>
      <c r="Q40" s="22">
        <f t="shared" si="24"/>
        <v>0</v>
      </c>
      <c r="R40" s="18">
        <v>0</v>
      </c>
      <c r="S40" s="19">
        <f t="shared" si="25"/>
        <v>0</v>
      </c>
      <c r="T40" s="16">
        <v>1</v>
      </c>
      <c r="U40" s="19">
        <f t="shared" si="26"/>
        <v>5</v>
      </c>
      <c r="V40" s="18">
        <v>0</v>
      </c>
      <c r="W40" s="19">
        <f t="shared" si="27"/>
        <v>0</v>
      </c>
      <c r="X40" s="18">
        <v>0</v>
      </c>
      <c r="Y40" s="19">
        <f t="shared" si="28"/>
        <v>0</v>
      </c>
      <c r="Z40" s="20">
        <f t="shared" si="29"/>
        <v>5</v>
      </c>
      <c r="AA40" s="18">
        <v>0</v>
      </c>
      <c r="AB40" s="21">
        <f t="shared" si="30"/>
        <v>0</v>
      </c>
      <c r="AC40" s="16">
        <v>1</v>
      </c>
      <c r="AD40" s="21">
        <f t="shared" si="31"/>
        <v>0.2</v>
      </c>
      <c r="AE40" s="22">
        <f t="shared" si="32"/>
        <v>0.2</v>
      </c>
      <c r="AF40" s="23">
        <v>0</v>
      </c>
      <c r="AG40" s="17" t="s">
        <v>58</v>
      </c>
      <c r="AH40" s="24">
        <f t="shared" si="33"/>
        <v>27.4</v>
      </c>
    </row>
    <row r="41" spans="1:34" s="1" customFormat="1" ht="22.1" customHeight="1" x14ac:dyDescent="0.65">
      <c r="A41" s="14" t="s">
        <v>78</v>
      </c>
      <c r="B41" s="14" t="s">
        <v>79</v>
      </c>
      <c r="C41" s="15" t="s">
        <v>64</v>
      </c>
      <c r="D41" s="16">
        <v>1</v>
      </c>
      <c r="E41" s="17">
        <f t="shared" si="17"/>
        <v>5</v>
      </c>
      <c r="F41" s="18">
        <v>0</v>
      </c>
      <c r="G41" s="19">
        <f t="shared" si="18"/>
        <v>0</v>
      </c>
      <c r="H41" s="18">
        <v>0</v>
      </c>
      <c r="I41" s="19">
        <f t="shared" si="19"/>
        <v>0</v>
      </c>
      <c r="J41" s="18">
        <v>0</v>
      </c>
      <c r="K41" s="19">
        <f t="shared" si="20"/>
        <v>0</v>
      </c>
      <c r="L41" s="20">
        <f t="shared" si="21"/>
        <v>0</v>
      </c>
      <c r="M41" s="16">
        <f>(150+1065)/30</f>
        <v>40.5</v>
      </c>
      <c r="N41" s="21">
        <f t="shared" si="22"/>
        <v>40.5</v>
      </c>
      <c r="O41" s="18">
        <v>0</v>
      </c>
      <c r="P41" s="21">
        <f t="shared" si="23"/>
        <v>0</v>
      </c>
      <c r="Q41" s="22">
        <f t="shared" si="24"/>
        <v>10</v>
      </c>
      <c r="R41" s="18">
        <v>0</v>
      </c>
      <c r="S41" s="19">
        <f t="shared" si="25"/>
        <v>0</v>
      </c>
      <c r="T41" s="18">
        <v>0</v>
      </c>
      <c r="U41" s="19">
        <f t="shared" si="26"/>
        <v>0</v>
      </c>
      <c r="V41" s="18">
        <v>0</v>
      </c>
      <c r="W41" s="19">
        <f t="shared" si="27"/>
        <v>0</v>
      </c>
      <c r="X41" s="18">
        <v>0</v>
      </c>
      <c r="Y41" s="19">
        <f t="shared" si="28"/>
        <v>0</v>
      </c>
      <c r="Z41" s="20">
        <f t="shared" si="29"/>
        <v>0</v>
      </c>
      <c r="AA41" s="18">
        <v>0</v>
      </c>
      <c r="AB41" s="21">
        <f t="shared" si="30"/>
        <v>0</v>
      </c>
      <c r="AC41" s="18">
        <v>3</v>
      </c>
      <c r="AD41" s="21">
        <f t="shared" si="31"/>
        <v>0.60000000000000009</v>
      </c>
      <c r="AE41" s="22">
        <f t="shared" si="32"/>
        <v>0.60000000000000009</v>
      </c>
      <c r="AF41" s="23">
        <v>4</v>
      </c>
      <c r="AG41" s="17"/>
      <c r="AH41" s="24">
        <f t="shared" si="33"/>
        <v>19.600000000000001</v>
      </c>
    </row>
    <row r="42" spans="1:34" s="1" customFormat="1" ht="22.1" customHeight="1" x14ac:dyDescent="0.65">
      <c r="A42" s="14" t="s">
        <v>88</v>
      </c>
      <c r="B42" s="14" t="s">
        <v>89</v>
      </c>
      <c r="C42" s="15" t="s">
        <v>90</v>
      </c>
      <c r="D42" s="16">
        <v>0</v>
      </c>
      <c r="E42" s="17">
        <f t="shared" si="17"/>
        <v>0</v>
      </c>
      <c r="F42" s="18">
        <v>0</v>
      </c>
      <c r="G42" s="19">
        <f t="shared" si="18"/>
        <v>0</v>
      </c>
      <c r="H42" s="16">
        <v>0</v>
      </c>
      <c r="I42" s="19">
        <f t="shared" si="19"/>
        <v>0</v>
      </c>
      <c r="J42" s="18">
        <v>0</v>
      </c>
      <c r="K42" s="19">
        <f t="shared" si="20"/>
        <v>0</v>
      </c>
      <c r="L42" s="20">
        <f t="shared" si="21"/>
        <v>0</v>
      </c>
      <c r="M42" s="18">
        <v>8.5</v>
      </c>
      <c r="N42" s="21">
        <f t="shared" si="22"/>
        <v>8.5</v>
      </c>
      <c r="O42" s="18">
        <v>0</v>
      </c>
      <c r="P42" s="21">
        <f t="shared" si="23"/>
        <v>0</v>
      </c>
      <c r="Q42" s="22">
        <f t="shared" si="24"/>
        <v>8.5</v>
      </c>
      <c r="R42" s="18">
        <v>0</v>
      </c>
      <c r="S42" s="19">
        <f t="shared" si="25"/>
        <v>0</v>
      </c>
      <c r="T42" s="18">
        <v>1</v>
      </c>
      <c r="U42" s="19">
        <f t="shared" si="26"/>
        <v>5</v>
      </c>
      <c r="V42" s="18">
        <v>0</v>
      </c>
      <c r="W42" s="19">
        <f t="shared" si="27"/>
        <v>0</v>
      </c>
      <c r="X42" s="18">
        <v>0</v>
      </c>
      <c r="Y42" s="19">
        <f t="shared" si="28"/>
        <v>0</v>
      </c>
      <c r="Z42" s="20">
        <f t="shared" si="29"/>
        <v>5</v>
      </c>
      <c r="AA42" s="18">
        <v>0</v>
      </c>
      <c r="AB42" s="21">
        <f t="shared" si="30"/>
        <v>0</v>
      </c>
      <c r="AC42" s="18">
        <v>0</v>
      </c>
      <c r="AD42" s="21">
        <f t="shared" si="31"/>
        <v>0</v>
      </c>
      <c r="AE42" s="22">
        <f t="shared" si="32"/>
        <v>0</v>
      </c>
      <c r="AF42" s="23">
        <v>0.71</v>
      </c>
      <c r="AG42" s="17"/>
      <c r="AH42" s="24">
        <f t="shared" si="33"/>
        <v>14.21</v>
      </c>
    </row>
    <row r="43" spans="1:34" s="1" customFormat="1" ht="22.1" customHeight="1" x14ac:dyDescent="0.65">
      <c r="A43" s="14" t="s">
        <v>83</v>
      </c>
      <c r="B43" s="14" t="s">
        <v>84</v>
      </c>
      <c r="C43" s="15" t="s">
        <v>85</v>
      </c>
      <c r="D43" s="16">
        <v>0</v>
      </c>
      <c r="E43" s="17">
        <f t="shared" si="17"/>
        <v>0</v>
      </c>
      <c r="F43" s="18">
        <v>0</v>
      </c>
      <c r="G43" s="19">
        <f t="shared" si="18"/>
        <v>0</v>
      </c>
      <c r="H43" s="18">
        <v>0</v>
      </c>
      <c r="I43" s="19">
        <f t="shared" si="19"/>
        <v>0</v>
      </c>
      <c r="J43" s="18">
        <v>0</v>
      </c>
      <c r="K43" s="19">
        <f t="shared" si="20"/>
        <v>0</v>
      </c>
      <c r="L43" s="20">
        <f t="shared" si="21"/>
        <v>0</v>
      </c>
      <c r="M43" s="16">
        <v>12</v>
      </c>
      <c r="N43" s="21">
        <f t="shared" si="22"/>
        <v>12</v>
      </c>
      <c r="O43" s="18">
        <v>0</v>
      </c>
      <c r="P43" s="21">
        <f t="shared" si="23"/>
        <v>0</v>
      </c>
      <c r="Q43" s="22">
        <f t="shared" si="24"/>
        <v>10</v>
      </c>
      <c r="R43" s="18">
        <v>0</v>
      </c>
      <c r="S43" s="19">
        <f t="shared" si="25"/>
        <v>0</v>
      </c>
      <c r="T43" s="18">
        <v>0</v>
      </c>
      <c r="U43" s="19">
        <f t="shared" si="26"/>
        <v>0</v>
      </c>
      <c r="V43" s="18">
        <v>0</v>
      </c>
      <c r="W43" s="19">
        <f t="shared" si="27"/>
        <v>0</v>
      </c>
      <c r="X43" s="18">
        <v>0</v>
      </c>
      <c r="Y43" s="19">
        <f t="shared" si="28"/>
        <v>0</v>
      </c>
      <c r="Z43" s="20">
        <f t="shared" si="29"/>
        <v>0</v>
      </c>
      <c r="AA43" s="18">
        <v>0</v>
      </c>
      <c r="AB43" s="21">
        <f t="shared" si="30"/>
        <v>0</v>
      </c>
      <c r="AC43" s="18">
        <v>2</v>
      </c>
      <c r="AD43" s="21">
        <f t="shared" si="31"/>
        <v>0.4</v>
      </c>
      <c r="AE43" s="22">
        <f t="shared" si="32"/>
        <v>0.4</v>
      </c>
      <c r="AF43" s="23">
        <v>1</v>
      </c>
      <c r="AG43" s="17"/>
      <c r="AH43" s="24">
        <f t="shared" si="33"/>
        <v>11.4</v>
      </c>
    </row>
  </sheetData>
  <sheetProtection algorithmName="SHA-512" hashValue="xLgRQElrVNb/StdjeeaygzBj/QKgNd77jJ7266hwhtRryPpzWhgh+hAIY3GPRNWruc1+ukXpOnfid8e+8jnW6w==" saltValue="0893cvCZQblfXvTKCxwzcA==" spinCount="100000" sheet="1" objects="1" scenarios="1" selectLockedCells="1" selectUnlockedCells="1"/>
  <mergeCells count="28">
    <mergeCell ref="X30:Y30"/>
    <mergeCell ref="AA30:AE30"/>
    <mergeCell ref="A31:B31"/>
    <mergeCell ref="C30:E30"/>
    <mergeCell ref="F30:L30"/>
    <mergeCell ref="M30:Q30"/>
    <mergeCell ref="R30:S30"/>
    <mergeCell ref="T30:U30"/>
    <mergeCell ref="V30:W30"/>
    <mergeCell ref="A28:B30"/>
    <mergeCell ref="R28:Z28"/>
    <mergeCell ref="R29:U29"/>
    <mergeCell ref="V29:Y29"/>
    <mergeCell ref="Z29:Z31"/>
    <mergeCell ref="T3:U3"/>
    <mergeCell ref="V3:W3"/>
    <mergeCell ref="X3:Y3"/>
    <mergeCell ref="AA3:AE3"/>
    <mergeCell ref="A4:B4"/>
    <mergeCell ref="A1:B3"/>
    <mergeCell ref="R1:Z1"/>
    <mergeCell ref="R2:U2"/>
    <mergeCell ref="V2:Y2"/>
    <mergeCell ref="Z2:Z4"/>
    <mergeCell ref="C3:E3"/>
    <mergeCell ref="F3:L3"/>
    <mergeCell ref="M3:Q3"/>
    <mergeCell ref="R3:S3"/>
  </mergeCells>
  <printOptions horizontalCentered="1"/>
  <pageMargins left="0.51181102362204722" right="0.39370078740157483" top="1.0629921259842521" bottom="0.43307086614173229" header="0.31496062992125984" footer="0.31496062992125984"/>
  <pageSetup paperSize="8" scale="52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dcterms:created xsi:type="dcterms:W3CDTF">2020-07-08T17:28:10Z</dcterms:created>
  <dcterms:modified xsi:type="dcterms:W3CDTF">2020-07-09T07:20:04Z</dcterms:modified>
</cp:coreProperties>
</file>