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_MJ\COMISION INVESTIGACION y otros\COMISION INVESTIGACION\ACTAS\2019\Comision 24 julio\"/>
    </mc:Choice>
  </mc:AlternateContent>
  <bookViews>
    <workbookView xWindow="0" yWindow="0" windowWidth="20490" windowHeight="7155"/>
  </bookViews>
  <sheets>
    <sheet name="provisional" sheetId="1" r:id="rId1"/>
  </sheets>
  <definedNames>
    <definedName name="Print_Area" localSheetId="0">provisional!$A$1:$AP$10</definedName>
  </definedNames>
  <calcPr calcId="152511"/>
</workbook>
</file>

<file path=xl/calcChain.xml><?xml version="1.0" encoding="utf-8"?>
<calcChain xmlns="http://schemas.openxmlformats.org/spreadsheetml/2006/main">
  <c r="E9" i="1" l="1"/>
  <c r="G9" i="1"/>
  <c r="H9" i="1"/>
  <c r="J9" i="1"/>
  <c r="M9" i="1"/>
  <c r="S9" i="1"/>
  <c r="Y9" i="1"/>
  <c r="AE9" i="1"/>
  <c r="AJ9" i="1"/>
  <c r="AO9" i="1"/>
  <c r="E11" i="1"/>
  <c r="H11" i="1"/>
  <c r="J11" i="1"/>
  <c r="M11" i="1"/>
  <c r="S11" i="1"/>
  <c r="Y11" i="1"/>
  <c r="AE11" i="1"/>
  <c r="AJ11" i="1"/>
  <c r="AO11" i="1"/>
  <c r="E7" i="1"/>
  <c r="J7" i="1"/>
  <c r="M7" i="1"/>
  <c r="S7" i="1"/>
  <c r="Y7" i="1"/>
  <c r="AE7" i="1"/>
  <c r="AJ7" i="1"/>
  <c r="AO7" i="1"/>
  <c r="AP7" i="1" l="1"/>
  <c r="AQ7" i="1" s="1"/>
  <c r="AP11" i="1"/>
  <c r="AQ11" i="1" s="1"/>
  <c r="AP9" i="1"/>
  <c r="AQ9" i="1" s="1"/>
  <c r="E17" i="1"/>
  <c r="H17" i="1"/>
  <c r="J17" i="1"/>
  <c r="M17" i="1"/>
  <c r="S17" i="1"/>
  <c r="Y17" i="1"/>
  <c r="AE17" i="1"/>
  <c r="AJ17" i="1"/>
  <c r="AO17" i="1"/>
  <c r="E13" i="1"/>
  <c r="J13" i="1"/>
  <c r="M13" i="1"/>
  <c r="S13" i="1"/>
  <c r="Y13" i="1"/>
  <c r="AE13" i="1"/>
  <c r="AJ13" i="1"/>
  <c r="AO13" i="1"/>
  <c r="E16" i="1"/>
  <c r="G16" i="1"/>
  <c r="H16" i="1"/>
  <c r="J16" i="1"/>
  <c r="M16" i="1"/>
  <c r="S16" i="1"/>
  <c r="Y16" i="1"/>
  <c r="AE16" i="1"/>
  <c r="AJ16" i="1"/>
  <c r="AO16" i="1"/>
  <c r="AP17" i="1" l="1"/>
  <c r="AQ17" i="1" s="1"/>
  <c r="AP13" i="1"/>
  <c r="AQ13" i="1" s="1"/>
  <c r="AP16" i="1"/>
  <c r="AQ16" i="1" s="1"/>
  <c r="S14" i="1"/>
  <c r="S5" i="1"/>
  <c r="S10" i="1"/>
  <c r="S15" i="1"/>
  <c r="S6" i="1"/>
  <c r="S12" i="1"/>
  <c r="E12" i="1" l="1"/>
  <c r="H12" i="1"/>
  <c r="J12" i="1"/>
  <c r="M12" i="1"/>
  <c r="Y12" i="1"/>
  <c r="AE12" i="1"/>
  <c r="AJ12" i="1"/>
  <c r="AO12" i="1"/>
  <c r="E5" i="1"/>
  <c r="H5" i="1"/>
  <c r="J5" i="1"/>
  <c r="M5" i="1"/>
  <c r="Y5" i="1"/>
  <c r="AE5" i="1"/>
  <c r="AJ5" i="1"/>
  <c r="AO5" i="1"/>
  <c r="E10" i="1"/>
  <c r="H10" i="1"/>
  <c r="J10" i="1"/>
  <c r="M10" i="1"/>
  <c r="Y10" i="1"/>
  <c r="AE10" i="1"/>
  <c r="AJ10" i="1"/>
  <c r="AO10" i="1"/>
  <c r="E15" i="1"/>
  <c r="J15" i="1"/>
  <c r="M15" i="1"/>
  <c r="Y15" i="1"/>
  <c r="AE15" i="1"/>
  <c r="AJ15" i="1"/>
  <c r="AO15" i="1"/>
  <c r="AP12" i="1" l="1"/>
  <c r="AQ12" i="1"/>
  <c r="AP10" i="1"/>
  <c r="AQ10" i="1" s="1"/>
  <c r="AP5" i="1"/>
  <c r="AQ5" i="1" s="1"/>
  <c r="AP15" i="1"/>
  <c r="AQ15" i="1" s="1"/>
  <c r="M8" i="1"/>
  <c r="M14" i="1"/>
  <c r="M6" i="1"/>
  <c r="F8" i="1" l="1"/>
  <c r="H8" i="1"/>
  <c r="E8" i="1"/>
  <c r="E14" i="1"/>
  <c r="E6" i="1"/>
  <c r="J8" i="1"/>
  <c r="J14" i="1"/>
  <c r="J6" i="1"/>
  <c r="AO6" i="1" l="1"/>
  <c r="AO8" i="1"/>
  <c r="AO14" i="1"/>
  <c r="AJ6" i="1"/>
  <c r="AJ8" i="1"/>
  <c r="AJ14" i="1"/>
  <c r="AE6" i="1"/>
  <c r="AE8" i="1"/>
  <c r="AE14" i="1"/>
  <c r="Y6" i="1"/>
  <c r="Y8" i="1"/>
  <c r="Y14" i="1"/>
  <c r="S8" i="1"/>
  <c r="AP14" i="1" l="1"/>
  <c r="AQ14" i="1" s="1"/>
  <c r="AP8" i="1"/>
  <c r="AQ8" i="1" s="1"/>
  <c r="AP6" i="1"/>
  <c r="AQ6" i="1" s="1"/>
</calcChain>
</file>

<file path=xl/sharedStrings.xml><?xml version="1.0" encoding="utf-8"?>
<sst xmlns="http://schemas.openxmlformats.org/spreadsheetml/2006/main" count="90" uniqueCount="81">
  <si>
    <t>SOLICITANTE</t>
  </si>
  <si>
    <t>GRUPO AREA</t>
  </si>
  <si>
    <t>DIRECTOR</t>
  </si>
  <si>
    <t>Calificación en base 10</t>
  </si>
  <si>
    <t xml:space="preserve"> PUNTUACIÓN TOTAL</t>
  </si>
  <si>
    <t>1.- EXP. ACADÉMICO</t>
  </si>
  <si>
    <t>3.- MENCIÓN INTERNACIONAL TÍTULO DOCTOR</t>
  </si>
  <si>
    <t>4.- B2 O EQUIVALENTE</t>
  </si>
  <si>
    <t>5.-ESTANCIAS</t>
  </si>
  <si>
    <t>6.- ACTIVIDAD INVESTIGADORA</t>
  </si>
  <si>
    <t>Comunicaciones a congresos</t>
  </si>
  <si>
    <t>Total Ac. Invest.</t>
  </si>
  <si>
    <t>Libros A</t>
  </si>
  <si>
    <t>Libros B</t>
  </si>
  <si>
    <t>Libros C</t>
  </si>
  <si>
    <t>Libros D</t>
  </si>
  <si>
    <t>Libros E</t>
  </si>
  <si>
    <t>TOTAL LIBROS</t>
  </si>
  <si>
    <t>Cap. Libros A</t>
  </si>
  <si>
    <t>Cap. Libros B</t>
  </si>
  <si>
    <t>Cap. Libros C</t>
  </si>
  <si>
    <t>Cap. Libros D</t>
  </si>
  <si>
    <t>Cap. Libros E</t>
  </si>
  <si>
    <t>TOTAL CAP. LIBROS</t>
  </si>
  <si>
    <t>TOTAL ARTÍCULOS</t>
  </si>
  <si>
    <t>Artículos A</t>
  </si>
  <si>
    <t>Artículos B</t>
  </si>
  <si>
    <t>Artículos C</t>
  </si>
  <si>
    <t>Artículos D</t>
  </si>
  <si>
    <t>Artículos E</t>
  </si>
  <si>
    <t>Actas de congreso B</t>
  </si>
  <si>
    <t>Actas de congreso C</t>
  </si>
  <si>
    <t>Actas de congreso D</t>
  </si>
  <si>
    <t>Actas de congreso E</t>
  </si>
  <si>
    <t>TOTAL ACTAS DE CONGRESO</t>
  </si>
  <si>
    <t>Comun. congreso B</t>
  </si>
  <si>
    <t>Comun. congreso C</t>
  </si>
  <si>
    <t>Comun. congreso D</t>
  </si>
  <si>
    <t>Comun. congreso E</t>
  </si>
  <si>
    <t>Internacionales (meses)</t>
  </si>
  <si>
    <t>Nacionales (meses)</t>
  </si>
  <si>
    <t>Total estancias</t>
  </si>
  <si>
    <t>-----</t>
  </si>
  <si>
    <t>------</t>
  </si>
  <si>
    <t>RESOLUCIÓN PROVISIONAL CONTRATOS PUENTE DEL PLAN PROPIO DE INVESTIGACIÓN Y TRANSFERENCIA 2019</t>
  </si>
  <si>
    <t>Otro grado</t>
  </si>
  <si>
    <t>2.- OTRO TÍTULO DE GRADO</t>
  </si>
  <si>
    <t>5.- EXPERIENCIA DOCENTE</t>
  </si>
  <si>
    <t>Docencia (horas)</t>
  </si>
  <si>
    <t>Puntos docencia</t>
  </si>
  <si>
    <t>Exp. Académico x 0,5</t>
  </si>
  <si>
    <t>ZERIOUH, OUASSIM</t>
  </si>
  <si>
    <t>A</t>
  </si>
  <si>
    <t>MOLINA GRIMA, EMILIO</t>
  </si>
  <si>
    <t>VELASCO MUÑOZ, JUAN FRANCISCO</t>
  </si>
  <si>
    <t>D</t>
  </si>
  <si>
    <t>AZNAR SÁNCHEZ, JOSÉ ÁNGEL</t>
  </si>
  <si>
    <t>SORIANO MOLINA , PAULA</t>
  </si>
  <si>
    <t>SÁNCHEZ PÉREZ, JOSÉ ANTONIO</t>
  </si>
  <si>
    <t>MAÑAS MAÑAS, JUAN FRANCISCO</t>
  </si>
  <si>
    <t>B</t>
  </si>
  <si>
    <t>MORENO BALCÁZAR, JUAN JOSÉ</t>
  </si>
  <si>
    <t>MERCHAN CARRILLO, ANA MARÍA</t>
  </si>
  <si>
    <t>DAZA GONZÁLEZ, MARÍA TERESA</t>
  </si>
  <si>
    <t>RONCERO RAMOS, BEATRIZ</t>
  </si>
  <si>
    <t>CANTÓN CASTILLA, YOLANDA</t>
  </si>
  <si>
    <t>MORA PARADA, SANTIAGO</t>
  </si>
  <si>
    <t>MORENO MONTOYA , MARGARITA</t>
  </si>
  <si>
    <t>LIROLA MANZANO, MARÍA JESÚS</t>
  </si>
  <si>
    <t>SICILIA CAMACHO, ÁLVARO</t>
  </si>
  <si>
    <t>ALMAGRO LOMINCHAR, JUAN</t>
  </si>
  <si>
    <t>FERNÁNDEZ LARRAGUETA, SUSANA</t>
  </si>
  <si>
    <t>GONZÁLEZ YEBRA, ÓSCAR</t>
  </si>
  <si>
    <t>AGUILAR TORRES, MANUEL ÁNGEL</t>
  </si>
  <si>
    <t>RUIZ MUELLE, ANA BELÉN</t>
  </si>
  <si>
    <t>FERNÁNDEZ DE LAS NIEVES, IGNACIO</t>
  </si>
  <si>
    <t>FERNÁNDEZ GARCÍA, ANTONIO JESÚS</t>
  </si>
  <si>
    <t>IRIBARNE MARTÍNEZ, LUIS</t>
  </si>
  <si>
    <t>LEIVA LÓPEZ, ALEJANDRO DAVID</t>
  </si>
  <si>
    <t>C</t>
  </si>
  <si>
    <t>DEL GUAYO CASTIELLA, IÑIGO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</si>
</sst>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ZapfHumnst BT"/>
      <family val="2"/>
    </font>
    <font>
      <sz val="10"/>
      <name val="ZapfHumnst BT"/>
      <family val="2"/>
    </font>
    <font>
      <b/>
      <sz val="12"/>
      <name val="ZapfHumnst BT"/>
      <family val="2"/>
    </font>
    <font>
      <sz val="8"/>
      <name val="ZapfHumnst BT"/>
      <family val="2"/>
    </font>
    <font>
      <b/>
      <sz val="8"/>
      <name val="ZapfHumnst BT"/>
      <family val="2"/>
    </font>
    <font>
      <b/>
      <sz val="8"/>
      <color indexed="8"/>
      <name val="ZapfHumnst BT"/>
      <family val="2"/>
    </font>
    <font>
      <b/>
      <sz val="8"/>
      <color indexed="10"/>
      <name val="ZapfHumnst BT"/>
      <family val="2"/>
    </font>
    <font>
      <sz val="8"/>
      <name val="ZapfHumnst B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4" fillId="0" borderId="4" xfId="1" quotePrefix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</cellXfs>
  <cellStyles count="3">
    <cellStyle name="Normal" xfId="0" builtinId="0"/>
    <cellStyle name="Normal 2" xfId="2"/>
    <cellStyle name="Normal 3" xfId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AQ17" totalsRowShown="0" headerRowDxfId="47" dataDxfId="0" headerRowBorderDxfId="46" tableBorderDxfId="45" totalsRowBorderDxfId="44" headerRowCellStyle="Normal 3" dataCellStyle="Normal 3">
  <autoFilter ref="A4:AQ17"/>
  <sortState ref="A5:AS17">
    <sortCondition ref="B4:B17"/>
  </sortState>
  <tableColumns count="43">
    <tableColumn id="2" name="SOLICITANTE" dataDxfId="43" dataCellStyle="Normal 3"/>
    <tableColumn id="3" name="GRUPO AREA" dataDxfId="42" dataCellStyle="Normal 3"/>
    <tableColumn id="4" name="DIRECTOR" dataDxfId="41" dataCellStyle="Normal 3"/>
    <tableColumn id="5" name="Calificación en base 10" dataDxfId="40" dataCellStyle="Normal 3"/>
    <tableColumn id="6" name="Exp. Académico x 0,5" dataDxfId="39" dataCellStyle="Normal 3">
      <calculatedColumnFormula>D5*0.5</calculatedColumnFormula>
    </tableColumn>
    <tableColumn id="44" name="Otro grado" dataDxfId="38" dataCellStyle="Normal 3"/>
    <tableColumn id="9" name="-----" dataDxfId="37" dataCellStyle="Normal 3">
      <calculatedColumnFormula>0*0.5</calculatedColumnFormula>
    </tableColumn>
    <tableColumn id="10" name="------" dataDxfId="36" dataCellStyle="Normal 3">
      <calculatedColumnFormula>0*0.5</calculatedColumnFormula>
    </tableColumn>
    <tableColumn id="46" name="Docencia (horas)" dataDxfId="35" dataCellStyle="Normal 3"/>
    <tableColumn id="45" name="Puntos docencia" dataDxfId="34" dataCellStyle="Normal 3">
      <calculatedColumnFormula>MIN(4, ((Tabla3[[#This Row],[Docencia (horas)]]/240)*2))</calculatedColumnFormula>
    </tableColumn>
    <tableColumn id="11" name="Internacionales (meses)" dataDxfId="33" dataCellStyle="Normal 3"/>
    <tableColumn id="12" name="Nacionales (meses)" dataDxfId="32" dataCellStyle="Normal 3"/>
    <tableColumn id="13" name="Total estancias" dataDxfId="31" dataCellStyle="Normal 3">
      <calculatedColumnFormula>MIN(5,K5*0.5+L5*0.25)</calculatedColumnFormula>
    </tableColumn>
    <tableColumn id="14" name="Libros A" dataDxfId="30" dataCellStyle="Normal 3"/>
    <tableColumn id="15" name="Libros B" dataDxfId="29" dataCellStyle="Normal 3"/>
    <tableColumn id="16" name="Libros C" dataDxfId="28" dataCellStyle="Normal 3"/>
    <tableColumn id="17" name="Libros D" dataDxfId="27" dataCellStyle="Normal 3"/>
    <tableColumn id="18" name="Libros E" dataDxfId="26" dataCellStyle="Normal 3"/>
    <tableColumn id="19" name="TOTAL LIBROS" dataDxfId="25" dataCellStyle="Normal 3">
      <calculatedColumnFormula>N5*2+O5*1.5+P5*1+Q5*0.5+R5*0.125</calculatedColumnFormula>
    </tableColumn>
    <tableColumn id="20" name="Cap. Libros A" dataDxfId="24" dataCellStyle="Normal 3"/>
    <tableColumn id="21" name="Cap. Libros B" dataDxfId="23" dataCellStyle="Normal 3"/>
    <tableColumn id="22" name="Cap. Libros C" dataDxfId="22" dataCellStyle="Normal 3"/>
    <tableColumn id="23" name="Cap. Libros D" dataDxfId="21" dataCellStyle="Normal 3"/>
    <tableColumn id="24" name="Cap. Libros E" dataDxfId="20" dataCellStyle="Normal 3"/>
    <tableColumn id="25" name="TOTAL CAP. LIBROS" dataDxfId="19" dataCellStyle="Normal 3">
      <calculatedColumnFormula>T5*1.5+U5*1.125+V5*0.75+W5*0.375+X5*0.094</calculatedColumnFormula>
    </tableColumn>
    <tableColumn id="26" name="Artículos A" dataDxfId="18" dataCellStyle="Normal 3"/>
    <tableColumn id="27" name="Artículos B" dataDxfId="17" dataCellStyle="Normal 3"/>
    <tableColumn id="28" name="Artículos C" dataDxfId="16" dataCellStyle="Normal 3"/>
    <tableColumn id="29" name="Artículos D" dataDxfId="15" dataCellStyle="Normal 3"/>
    <tableColumn id="30" name="Artículos E" dataDxfId="14" dataCellStyle="Normal 3"/>
    <tableColumn id="31" name="TOTAL ARTÍCULOS" dataDxfId="13" dataCellStyle="Normal 3">
      <calculatedColumnFormula>Z5*1.5+AA5*1.125+AB5*0.75+AC5*0.375+AD5*0.094</calculatedColumnFormula>
    </tableColumn>
    <tableColumn id="32" name="Actas de congreso B" dataDxfId="12" dataCellStyle="Normal 3"/>
    <tableColumn id="33" name="Actas de congreso C" dataDxfId="11" dataCellStyle="Normal 3"/>
    <tableColumn id="34" name="Actas de congreso D" dataDxfId="10" dataCellStyle="Normal 3"/>
    <tableColumn id="35" name="Actas de congreso E" dataDxfId="9" dataCellStyle="Normal 3"/>
    <tableColumn id="36" name="TOTAL ACTAS DE CONGRESO" dataDxfId="8" dataCellStyle="Normal 3">
      <calculatedColumnFormula>AF5*0.6+AG5*0.4+AH5*0.2+AI5*0.05</calculatedColumnFormula>
    </tableColumn>
    <tableColumn id="37" name="Comun. congreso B" dataDxfId="7" dataCellStyle="Normal 3"/>
    <tableColumn id="38" name="Comun. congreso C" dataDxfId="6" dataCellStyle="Normal 3"/>
    <tableColumn id="39" name="Comun. congreso D" dataDxfId="5" dataCellStyle="Normal 3"/>
    <tableColumn id="40" name="Comun. congreso E" dataDxfId="4" dataCellStyle="Normal 3"/>
    <tableColumn id="41" name="Comunicaciones a congresos" dataDxfId="3" dataCellStyle="Normal 3">
      <calculatedColumnFormula>AK5*0.3+AL5*0.2+AM5*0.1+AN5*0.025</calculatedColumnFormula>
    </tableColumn>
    <tableColumn id="42" name="Total Ac. Invest." dataDxfId="2" dataCellStyle="Normal 3">
      <calculatedColumnFormula>MIN(30,S5+Y5+AE5+AJ5+AO5)</calculatedColumnFormula>
    </tableColumn>
    <tableColumn id="43" name=" PUNTUACIÓN TOTAL" dataDxfId="1" dataCellStyle="Normal 3">
      <calculatedColumnFormula>E5+F5+G5+H5+J5+M5+AP5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tabSelected="1" zoomScale="115" zoomScaleNormal="115" workbookViewId="0">
      <selection activeCell="C7" sqref="C7"/>
    </sheetView>
  </sheetViews>
  <sheetFormatPr baseColWidth="10" defaultRowHeight="11.25" x14ac:dyDescent="0.2"/>
  <cols>
    <col min="1" max="1" width="17.375" style="2" customWidth="1"/>
    <col min="2" max="2" width="9.25" style="2" customWidth="1"/>
    <col min="3" max="3" width="15.5" style="2" customWidth="1"/>
    <col min="4" max="4" width="17.875" style="2" customWidth="1"/>
    <col min="5" max="6" width="17.625" style="2" customWidth="1"/>
    <col min="7" max="7" width="13.5" style="2" customWidth="1"/>
    <col min="8" max="10" width="12.875" style="2" customWidth="1"/>
    <col min="11" max="11" width="17.625" style="2" customWidth="1"/>
    <col min="12" max="12" width="14.75" style="2" customWidth="1"/>
    <col min="13" max="13" width="12.125" style="2" customWidth="1"/>
    <col min="14" max="15" width="7.75" style="2" customWidth="1"/>
    <col min="16" max="17" width="7.875" style="2" customWidth="1"/>
    <col min="18" max="18" width="7.625" style="2" customWidth="1"/>
    <col min="19" max="19" width="12.25" style="2" customWidth="1"/>
    <col min="20" max="22" width="11.25" style="2" customWidth="1"/>
    <col min="23" max="23" width="11.375" style="2" customWidth="1"/>
    <col min="24" max="24" width="11.125" style="2" customWidth="1"/>
    <col min="25" max="25" width="15.875" style="2" customWidth="1"/>
    <col min="26" max="27" width="9.5" style="2" customWidth="1"/>
    <col min="28" max="29" width="9.625" style="2" customWidth="1"/>
    <col min="30" max="30" width="9.375" style="2" customWidth="1"/>
    <col min="31" max="31" width="15.25" style="2" customWidth="1"/>
    <col min="32" max="32" width="15.375" style="2" customWidth="1"/>
    <col min="33" max="33" width="15.5" style="2" customWidth="1"/>
    <col min="34" max="34" width="15.625" style="2" customWidth="1"/>
    <col min="35" max="35" width="15.375" style="2" customWidth="1"/>
    <col min="36" max="36" width="22.375" style="2" customWidth="1"/>
    <col min="37" max="37" width="15.25" style="2" customWidth="1"/>
    <col min="38" max="39" width="15.375" style="2" customWidth="1"/>
    <col min="40" max="40" width="15.125" style="2" customWidth="1"/>
    <col min="41" max="41" width="21.375" style="2" customWidth="1"/>
    <col min="42" max="42" width="12.875" style="2" customWidth="1"/>
    <col min="43" max="281" width="11" style="2"/>
    <col min="282" max="282" width="17.375" style="2" customWidth="1"/>
    <col min="283" max="283" width="6.125" style="2" customWidth="1"/>
    <col min="284" max="284" width="14.625" style="2" customWidth="1"/>
    <col min="285" max="285" width="8.25" style="2" customWidth="1"/>
    <col min="286" max="286" width="7.75" style="2" customWidth="1"/>
    <col min="287" max="287" width="9" style="2" customWidth="1"/>
    <col min="288" max="288" width="5.25" style="2" customWidth="1"/>
    <col min="289" max="289" width="5.75" style="2" customWidth="1"/>
    <col min="290" max="290" width="6.25" style="2" customWidth="1"/>
    <col min="291" max="295" width="5.25" style="2" customWidth="1"/>
    <col min="296" max="296" width="6.5" style="2" customWidth="1"/>
    <col min="297" max="537" width="11" style="2"/>
    <col min="538" max="538" width="17.375" style="2" customWidth="1"/>
    <col min="539" max="539" width="6.125" style="2" customWidth="1"/>
    <col min="540" max="540" width="14.625" style="2" customWidth="1"/>
    <col min="541" max="541" width="8.25" style="2" customWidth="1"/>
    <col min="542" max="542" width="7.75" style="2" customWidth="1"/>
    <col min="543" max="543" width="9" style="2" customWidth="1"/>
    <col min="544" max="544" width="5.25" style="2" customWidth="1"/>
    <col min="545" max="545" width="5.75" style="2" customWidth="1"/>
    <col min="546" max="546" width="6.25" style="2" customWidth="1"/>
    <col min="547" max="551" width="5.25" style="2" customWidth="1"/>
    <col min="552" max="552" width="6.5" style="2" customWidth="1"/>
    <col min="553" max="793" width="11" style="2"/>
    <col min="794" max="794" width="17.375" style="2" customWidth="1"/>
    <col min="795" max="795" width="6.125" style="2" customWidth="1"/>
    <col min="796" max="796" width="14.625" style="2" customWidth="1"/>
    <col min="797" max="797" width="8.25" style="2" customWidth="1"/>
    <col min="798" max="798" width="7.75" style="2" customWidth="1"/>
    <col min="799" max="799" width="9" style="2" customWidth="1"/>
    <col min="800" max="800" width="5.25" style="2" customWidth="1"/>
    <col min="801" max="801" width="5.75" style="2" customWidth="1"/>
    <col min="802" max="802" width="6.25" style="2" customWidth="1"/>
    <col min="803" max="807" width="5.25" style="2" customWidth="1"/>
    <col min="808" max="808" width="6.5" style="2" customWidth="1"/>
    <col min="809" max="1049" width="11" style="2"/>
    <col min="1050" max="1050" width="17.375" style="2" customWidth="1"/>
    <col min="1051" max="1051" width="6.125" style="2" customWidth="1"/>
    <col min="1052" max="1052" width="14.625" style="2" customWidth="1"/>
    <col min="1053" max="1053" width="8.25" style="2" customWidth="1"/>
    <col min="1054" max="1054" width="7.75" style="2" customWidth="1"/>
    <col min="1055" max="1055" width="9" style="2" customWidth="1"/>
    <col min="1056" max="1056" width="5.25" style="2" customWidth="1"/>
    <col min="1057" max="1057" width="5.75" style="2" customWidth="1"/>
    <col min="1058" max="1058" width="6.25" style="2" customWidth="1"/>
    <col min="1059" max="1063" width="5.25" style="2" customWidth="1"/>
    <col min="1064" max="1064" width="6.5" style="2" customWidth="1"/>
    <col min="1065" max="1305" width="11" style="2"/>
    <col min="1306" max="1306" width="17.375" style="2" customWidth="1"/>
    <col min="1307" max="1307" width="6.125" style="2" customWidth="1"/>
    <col min="1308" max="1308" width="14.625" style="2" customWidth="1"/>
    <col min="1309" max="1309" width="8.25" style="2" customWidth="1"/>
    <col min="1310" max="1310" width="7.75" style="2" customWidth="1"/>
    <col min="1311" max="1311" width="9" style="2" customWidth="1"/>
    <col min="1312" max="1312" width="5.25" style="2" customWidth="1"/>
    <col min="1313" max="1313" width="5.75" style="2" customWidth="1"/>
    <col min="1314" max="1314" width="6.25" style="2" customWidth="1"/>
    <col min="1315" max="1319" width="5.25" style="2" customWidth="1"/>
    <col min="1320" max="1320" width="6.5" style="2" customWidth="1"/>
    <col min="1321" max="1561" width="11" style="2"/>
    <col min="1562" max="1562" width="17.375" style="2" customWidth="1"/>
    <col min="1563" max="1563" width="6.125" style="2" customWidth="1"/>
    <col min="1564" max="1564" width="14.625" style="2" customWidth="1"/>
    <col min="1565" max="1565" width="8.25" style="2" customWidth="1"/>
    <col min="1566" max="1566" width="7.75" style="2" customWidth="1"/>
    <col min="1567" max="1567" width="9" style="2" customWidth="1"/>
    <col min="1568" max="1568" width="5.25" style="2" customWidth="1"/>
    <col min="1569" max="1569" width="5.75" style="2" customWidth="1"/>
    <col min="1570" max="1570" width="6.25" style="2" customWidth="1"/>
    <col min="1571" max="1575" width="5.25" style="2" customWidth="1"/>
    <col min="1576" max="1576" width="6.5" style="2" customWidth="1"/>
    <col min="1577" max="1817" width="11" style="2"/>
    <col min="1818" max="1818" width="17.375" style="2" customWidth="1"/>
    <col min="1819" max="1819" width="6.125" style="2" customWidth="1"/>
    <col min="1820" max="1820" width="14.625" style="2" customWidth="1"/>
    <col min="1821" max="1821" width="8.25" style="2" customWidth="1"/>
    <col min="1822" max="1822" width="7.75" style="2" customWidth="1"/>
    <col min="1823" max="1823" width="9" style="2" customWidth="1"/>
    <col min="1824" max="1824" width="5.25" style="2" customWidth="1"/>
    <col min="1825" max="1825" width="5.75" style="2" customWidth="1"/>
    <col min="1826" max="1826" width="6.25" style="2" customWidth="1"/>
    <col min="1827" max="1831" width="5.25" style="2" customWidth="1"/>
    <col min="1832" max="1832" width="6.5" style="2" customWidth="1"/>
    <col min="1833" max="2073" width="11" style="2"/>
    <col min="2074" max="2074" width="17.375" style="2" customWidth="1"/>
    <col min="2075" max="2075" width="6.125" style="2" customWidth="1"/>
    <col min="2076" max="2076" width="14.625" style="2" customWidth="1"/>
    <col min="2077" max="2077" width="8.25" style="2" customWidth="1"/>
    <col min="2078" max="2078" width="7.75" style="2" customWidth="1"/>
    <col min="2079" max="2079" width="9" style="2" customWidth="1"/>
    <col min="2080" max="2080" width="5.25" style="2" customWidth="1"/>
    <col min="2081" max="2081" width="5.75" style="2" customWidth="1"/>
    <col min="2082" max="2082" width="6.25" style="2" customWidth="1"/>
    <col min="2083" max="2087" width="5.25" style="2" customWidth="1"/>
    <col min="2088" max="2088" width="6.5" style="2" customWidth="1"/>
    <col min="2089" max="2329" width="11" style="2"/>
    <col min="2330" max="2330" width="17.375" style="2" customWidth="1"/>
    <col min="2331" max="2331" width="6.125" style="2" customWidth="1"/>
    <col min="2332" max="2332" width="14.625" style="2" customWidth="1"/>
    <col min="2333" max="2333" width="8.25" style="2" customWidth="1"/>
    <col min="2334" max="2334" width="7.75" style="2" customWidth="1"/>
    <col min="2335" max="2335" width="9" style="2" customWidth="1"/>
    <col min="2336" max="2336" width="5.25" style="2" customWidth="1"/>
    <col min="2337" max="2337" width="5.75" style="2" customWidth="1"/>
    <col min="2338" max="2338" width="6.25" style="2" customWidth="1"/>
    <col min="2339" max="2343" width="5.25" style="2" customWidth="1"/>
    <col min="2344" max="2344" width="6.5" style="2" customWidth="1"/>
    <col min="2345" max="2585" width="11" style="2"/>
    <col min="2586" max="2586" width="17.375" style="2" customWidth="1"/>
    <col min="2587" max="2587" width="6.125" style="2" customWidth="1"/>
    <col min="2588" max="2588" width="14.625" style="2" customWidth="1"/>
    <col min="2589" max="2589" width="8.25" style="2" customWidth="1"/>
    <col min="2590" max="2590" width="7.75" style="2" customWidth="1"/>
    <col min="2591" max="2591" width="9" style="2" customWidth="1"/>
    <col min="2592" max="2592" width="5.25" style="2" customWidth="1"/>
    <col min="2593" max="2593" width="5.75" style="2" customWidth="1"/>
    <col min="2594" max="2594" width="6.25" style="2" customWidth="1"/>
    <col min="2595" max="2599" width="5.25" style="2" customWidth="1"/>
    <col min="2600" max="2600" width="6.5" style="2" customWidth="1"/>
    <col min="2601" max="2841" width="11" style="2"/>
    <col min="2842" max="2842" width="17.375" style="2" customWidth="1"/>
    <col min="2843" max="2843" width="6.125" style="2" customWidth="1"/>
    <col min="2844" max="2844" width="14.625" style="2" customWidth="1"/>
    <col min="2845" max="2845" width="8.25" style="2" customWidth="1"/>
    <col min="2846" max="2846" width="7.75" style="2" customWidth="1"/>
    <col min="2847" max="2847" width="9" style="2" customWidth="1"/>
    <col min="2848" max="2848" width="5.25" style="2" customWidth="1"/>
    <col min="2849" max="2849" width="5.75" style="2" customWidth="1"/>
    <col min="2850" max="2850" width="6.25" style="2" customWidth="1"/>
    <col min="2851" max="2855" width="5.25" style="2" customWidth="1"/>
    <col min="2856" max="2856" width="6.5" style="2" customWidth="1"/>
    <col min="2857" max="3097" width="11" style="2"/>
    <col min="3098" max="3098" width="17.375" style="2" customWidth="1"/>
    <col min="3099" max="3099" width="6.125" style="2" customWidth="1"/>
    <col min="3100" max="3100" width="14.625" style="2" customWidth="1"/>
    <col min="3101" max="3101" width="8.25" style="2" customWidth="1"/>
    <col min="3102" max="3102" width="7.75" style="2" customWidth="1"/>
    <col min="3103" max="3103" width="9" style="2" customWidth="1"/>
    <col min="3104" max="3104" width="5.25" style="2" customWidth="1"/>
    <col min="3105" max="3105" width="5.75" style="2" customWidth="1"/>
    <col min="3106" max="3106" width="6.25" style="2" customWidth="1"/>
    <col min="3107" max="3111" width="5.25" style="2" customWidth="1"/>
    <col min="3112" max="3112" width="6.5" style="2" customWidth="1"/>
    <col min="3113" max="3353" width="11" style="2"/>
    <col min="3354" max="3354" width="17.375" style="2" customWidth="1"/>
    <col min="3355" max="3355" width="6.125" style="2" customWidth="1"/>
    <col min="3356" max="3356" width="14.625" style="2" customWidth="1"/>
    <col min="3357" max="3357" width="8.25" style="2" customWidth="1"/>
    <col min="3358" max="3358" width="7.75" style="2" customWidth="1"/>
    <col min="3359" max="3359" width="9" style="2" customWidth="1"/>
    <col min="3360" max="3360" width="5.25" style="2" customWidth="1"/>
    <col min="3361" max="3361" width="5.75" style="2" customWidth="1"/>
    <col min="3362" max="3362" width="6.25" style="2" customWidth="1"/>
    <col min="3363" max="3367" width="5.25" style="2" customWidth="1"/>
    <col min="3368" max="3368" width="6.5" style="2" customWidth="1"/>
    <col min="3369" max="3609" width="11" style="2"/>
    <col min="3610" max="3610" width="17.375" style="2" customWidth="1"/>
    <col min="3611" max="3611" width="6.125" style="2" customWidth="1"/>
    <col min="3612" max="3612" width="14.625" style="2" customWidth="1"/>
    <col min="3613" max="3613" width="8.25" style="2" customWidth="1"/>
    <col min="3614" max="3614" width="7.75" style="2" customWidth="1"/>
    <col min="3615" max="3615" width="9" style="2" customWidth="1"/>
    <col min="3616" max="3616" width="5.25" style="2" customWidth="1"/>
    <col min="3617" max="3617" width="5.75" style="2" customWidth="1"/>
    <col min="3618" max="3618" width="6.25" style="2" customWidth="1"/>
    <col min="3619" max="3623" width="5.25" style="2" customWidth="1"/>
    <col min="3624" max="3624" width="6.5" style="2" customWidth="1"/>
    <col min="3625" max="3865" width="11" style="2"/>
    <col min="3866" max="3866" width="17.375" style="2" customWidth="1"/>
    <col min="3867" max="3867" width="6.125" style="2" customWidth="1"/>
    <col min="3868" max="3868" width="14.625" style="2" customWidth="1"/>
    <col min="3869" max="3869" width="8.25" style="2" customWidth="1"/>
    <col min="3870" max="3870" width="7.75" style="2" customWidth="1"/>
    <col min="3871" max="3871" width="9" style="2" customWidth="1"/>
    <col min="3872" max="3872" width="5.25" style="2" customWidth="1"/>
    <col min="3873" max="3873" width="5.75" style="2" customWidth="1"/>
    <col min="3874" max="3874" width="6.25" style="2" customWidth="1"/>
    <col min="3875" max="3879" width="5.25" style="2" customWidth="1"/>
    <col min="3880" max="3880" width="6.5" style="2" customWidth="1"/>
    <col min="3881" max="4121" width="11" style="2"/>
    <col min="4122" max="4122" width="17.375" style="2" customWidth="1"/>
    <col min="4123" max="4123" width="6.125" style="2" customWidth="1"/>
    <col min="4124" max="4124" width="14.625" style="2" customWidth="1"/>
    <col min="4125" max="4125" width="8.25" style="2" customWidth="1"/>
    <col min="4126" max="4126" width="7.75" style="2" customWidth="1"/>
    <col min="4127" max="4127" width="9" style="2" customWidth="1"/>
    <col min="4128" max="4128" width="5.25" style="2" customWidth="1"/>
    <col min="4129" max="4129" width="5.75" style="2" customWidth="1"/>
    <col min="4130" max="4130" width="6.25" style="2" customWidth="1"/>
    <col min="4131" max="4135" width="5.25" style="2" customWidth="1"/>
    <col min="4136" max="4136" width="6.5" style="2" customWidth="1"/>
    <col min="4137" max="4377" width="11" style="2"/>
    <col min="4378" max="4378" width="17.375" style="2" customWidth="1"/>
    <col min="4379" max="4379" width="6.125" style="2" customWidth="1"/>
    <col min="4380" max="4380" width="14.625" style="2" customWidth="1"/>
    <col min="4381" max="4381" width="8.25" style="2" customWidth="1"/>
    <col min="4382" max="4382" width="7.75" style="2" customWidth="1"/>
    <col min="4383" max="4383" width="9" style="2" customWidth="1"/>
    <col min="4384" max="4384" width="5.25" style="2" customWidth="1"/>
    <col min="4385" max="4385" width="5.75" style="2" customWidth="1"/>
    <col min="4386" max="4386" width="6.25" style="2" customWidth="1"/>
    <col min="4387" max="4391" width="5.25" style="2" customWidth="1"/>
    <col min="4392" max="4392" width="6.5" style="2" customWidth="1"/>
    <col min="4393" max="4633" width="11" style="2"/>
    <col min="4634" max="4634" width="17.375" style="2" customWidth="1"/>
    <col min="4635" max="4635" width="6.125" style="2" customWidth="1"/>
    <col min="4636" max="4636" width="14.625" style="2" customWidth="1"/>
    <col min="4637" max="4637" width="8.25" style="2" customWidth="1"/>
    <col min="4638" max="4638" width="7.75" style="2" customWidth="1"/>
    <col min="4639" max="4639" width="9" style="2" customWidth="1"/>
    <col min="4640" max="4640" width="5.25" style="2" customWidth="1"/>
    <col min="4641" max="4641" width="5.75" style="2" customWidth="1"/>
    <col min="4642" max="4642" width="6.25" style="2" customWidth="1"/>
    <col min="4643" max="4647" width="5.25" style="2" customWidth="1"/>
    <col min="4648" max="4648" width="6.5" style="2" customWidth="1"/>
    <col min="4649" max="4889" width="11" style="2"/>
    <col min="4890" max="4890" width="17.375" style="2" customWidth="1"/>
    <col min="4891" max="4891" width="6.125" style="2" customWidth="1"/>
    <col min="4892" max="4892" width="14.625" style="2" customWidth="1"/>
    <col min="4893" max="4893" width="8.25" style="2" customWidth="1"/>
    <col min="4894" max="4894" width="7.75" style="2" customWidth="1"/>
    <col min="4895" max="4895" width="9" style="2" customWidth="1"/>
    <col min="4896" max="4896" width="5.25" style="2" customWidth="1"/>
    <col min="4897" max="4897" width="5.75" style="2" customWidth="1"/>
    <col min="4898" max="4898" width="6.25" style="2" customWidth="1"/>
    <col min="4899" max="4903" width="5.25" style="2" customWidth="1"/>
    <col min="4904" max="4904" width="6.5" style="2" customWidth="1"/>
    <col min="4905" max="5145" width="11" style="2"/>
    <col min="5146" max="5146" width="17.375" style="2" customWidth="1"/>
    <col min="5147" max="5147" width="6.125" style="2" customWidth="1"/>
    <col min="5148" max="5148" width="14.625" style="2" customWidth="1"/>
    <col min="5149" max="5149" width="8.25" style="2" customWidth="1"/>
    <col min="5150" max="5150" width="7.75" style="2" customWidth="1"/>
    <col min="5151" max="5151" width="9" style="2" customWidth="1"/>
    <col min="5152" max="5152" width="5.25" style="2" customWidth="1"/>
    <col min="5153" max="5153" width="5.75" style="2" customWidth="1"/>
    <col min="5154" max="5154" width="6.25" style="2" customWidth="1"/>
    <col min="5155" max="5159" width="5.25" style="2" customWidth="1"/>
    <col min="5160" max="5160" width="6.5" style="2" customWidth="1"/>
    <col min="5161" max="5401" width="11" style="2"/>
    <col min="5402" max="5402" width="17.375" style="2" customWidth="1"/>
    <col min="5403" max="5403" width="6.125" style="2" customWidth="1"/>
    <col min="5404" max="5404" width="14.625" style="2" customWidth="1"/>
    <col min="5405" max="5405" width="8.25" style="2" customWidth="1"/>
    <col min="5406" max="5406" width="7.75" style="2" customWidth="1"/>
    <col min="5407" max="5407" width="9" style="2" customWidth="1"/>
    <col min="5408" max="5408" width="5.25" style="2" customWidth="1"/>
    <col min="5409" max="5409" width="5.75" style="2" customWidth="1"/>
    <col min="5410" max="5410" width="6.25" style="2" customWidth="1"/>
    <col min="5411" max="5415" width="5.25" style="2" customWidth="1"/>
    <col min="5416" max="5416" width="6.5" style="2" customWidth="1"/>
    <col min="5417" max="5657" width="11" style="2"/>
    <col min="5658" max="5658" width="17.375" style="2" customWidth="1"/>
    <col min="5659" max="5659" width="6.125" style="2" customWidth="1"/>
    <col min="5660" max="5660" width="14.625" style="2" customWidth="1"/>
    <col min="5661" max="5661" width="8.25" style="2" customWidth="1"/>
    <col min="5662" max="5662" width="7.75" style="2" customWidth="1"/>
    <col min="5663" max="5663" width="9" style="2" customWidth="1"/>
    <col min="5664" max="5664" width="5.25" style="2" customWidth="1"/>
    <col min="5665" max="5665" width="5.75" style="2" customWidth="1"/>
    <col min="5666" max="5666" width="6.25" style="2" customWidth="1"/>
    <col min="5667" max="5671" width="5.25" style="2" customWidth="1"/>
    <col min="5672" max="5672" width="6.5" style="2" customWidth="1"/>
    <col min="5673" max="5913" width="11" style="2"/>
    <col min="5914" max="5914" width="17.375" style="2" customWidth="1"/>
    <col min="5915" max="5915" width="6.125" style="2" customWidth="1"/>
    <col min="5916" max="5916" width="14.625" style="2" customWidth="1"/>
    <col min="5917" max="5917" width="8.25" style="2" customWidth="1"/>
    <col min="5918" max="5918" width="7.75" style="2" customWidth="1"/>
    <col min="5919" max="5919" width="9" style="2" customWidth="1"/>
    <col min="5920" max="5920" width="5.25" style="2" customWidth="1"/>
    <col min="5921" max="5921" width="5.75" style="2" customWidth="1"/>
    <col min="5922" max="5922" width="6.25" style="2" customWidth="1"/>
    <col min="5923" max="5927" width="5.25" style="2" customWidth="1"/>
    <col min="5928" max="5928" width="6.5" style="2" customWidth="1"/>
    <col min="5929" max="6169" width="11" style="2"/>
    <col min="6170" max="6170" width="17.375" style="2" customWidth="1"/>
    <col min="6171" max="6171" width="6.125" style="2" customWidth="1"/>
    <col min="6172" max="6172" width="14.625" style="2" customWidth="1"/>
    <col min="6173" max="6173" width="8.25" style="2" customWidth="1"/>
    <col min="6174" max="6174" width="7.75" style="2" customWidth="1"/>
    <col min="6175" max="6175" width="9" style="2" customWidth="1"/>
    <col min="6176" max="6176" width="5.25" style="2" customWidth="1"/>
    <col min="6177" max="6177" width="5.75" style="2" customWidth="1"/>
    <col min="6178" max="6178" width="6.25" style="2" customWidth="1"/>
    <col min="6179" max="6183" width="5.25" style="2" customWidth="1"/>
    <col min="6184" max="6184" width="6.5" style="2" customWidth="1"/>
    <col min="6185" max="6425" width="11" style="2"/>
    <col min="6426" max="6426" width="17.375" style="2" customWidth="1"/>
    <col min="6427" max="6427" width="6.125" style="2" customWidth="1"/>
    <col min="6428" max="6428" width="14.625" style="2" customWidth="1"/>
    <col min="6429" max="6429" width="8.25" style="2" customWidth="1"/>
    <col min="6430" max="6430" width="7.75" style="2" customWidth="1"/>
    <col min="6431" max="6431" width="9" style="2" customWidth="1"/>
    <col min="6432" max="6432" width="5.25" style="2" customWidth="1"/>
    <col min="6433" max="6433" width="5.75" style="2" customWidth="1"/>
    <col min="6434" max="6434" width="6.25" style="2" customWidth="1"/>
    <col min="6435" max="6439" width="5.25" style="2" customWidth="1"/>
    <col min="6440" max="6440" width="6.5" style="2" customWidth="1"/>
    <col min="6441" max="6681" width="11" style="2"/>
    <col min="6682" max="6682" width="17.375" style="2" customWidth="1"/>
    <col min="6683" max="6683" width="6.125" style="2" customWidth="1"/>
    <col min="6684" max="6684" width="14.625" style="2" customWidth="1"/>
    <col min="6685" max="6685" width="8.25" style="2" customWidth="1"/>
    <col min="6686" max="6686" width="7.75" style="2" customWidth="1"/>
    <col min="6687" max="6687" width="9" style="2" customWidth="1"/>
    <col min="6688" max="6688" width="5.25" style="2" customWidth="1"/>
    <col min="6689" max="6689" width="5.75" style="2" customWidth="1"/>
    <col min="6690" max="6690" width="6.25" style="2" customWidth="1"/>
    <col min="6691" max="6695" width="5.25" style="2" customWidth="1"/>
    <col min="6696" max="6696" width="6.5" style="2" customWidth="1"/>
    <col min="6697" max="6937" width="11" style="2"/>
    <col min="6938" max="6938" width="17.375" style="2" customWidth="1"/>
    <col min="6939" max="6939" width="6.125" style="2" customWidth="1"/>
    <col min="6940" max="6940" width="14.625" style="2" customWidth="1"/>
    <col min="6941" max="6941" width="8.25" style="2" customWidth="1"/>
    <col min="6942" max="6942" width="7.75" style="2" customWidth="1"/>
    <col min="6943" max="6943" width="9" style="2" customWidth="1"/>
    <col min="6944" max="6944" width="5.25" style="2" customWidth="1"/>
    <col min="6945" max="6945" width="5.75" style="2" customWidth="1"/>
    <col min="6946" max="6946" width="6.25" style="2" customWidth="1"/>
    <col min="6947" max="6951" width="5.25" style="2" customWidth="1"/>
    <col min="6952" max="6952" width="6.5" style="2" customWidth="1"/>
    <col min="6953" max="7193" width="11" style="2"/>
    <col min="7194" max="7194" width="17.375" style="2" customWidth="1"/>
    <col min="7195" max="7195" width="6.125" style="2" customWidth="1"/>
    <col min="7196" max="7196" width="14.625" style="2" customWidth="1"/>
    <col min="7197" max="7197" width="8.25" style="2" customWidth="1"/>
    <col min="7198" max="7198" width="7.75" style="2" customWidth="1"/>
    <col min="7199" max="7199" width="9" style="2" customWidth="1"/>
    <col min="7200" max="7200" width="5.25" style="2" customWidth="1"/>
    <col min="7201" max="7201" width="5.75" style="2" customWidth="1"/>
    <col min="7202" max="7202" width="6.25" style="2" customWidth="1"/>
    <col min="7203" max="7207" width="5.25" style="2" customWidth="1"/>
    <col min="7208" max="7208" width="6.5" style="2" customWidth="1"/>
    <col min="7209" max="7449" width="11" style="2"/>
    <col min="7450" max="7450" width="17.375" style="2" customWidth="1"/>
    <col min="7451" max="7451" width="6.125" style="2" customWidth="1"/>
    <col min="7452" max="7452" width="14.625" style="2" customWidth="1"/>
    <col min="7453" max="7453" width="8.25" style="2" customWidth="1"/>
    <col min="7454" max="7454" width="7.75" style="2" customWidth="1"/>
    <col min="7455" max="7455" width="9" style="2" customWidth="1"/>
    <col min="7456" max="7456" width="5.25" style="2" customWidth="1"/>
    <col min="7457" max="7457" width="5.75" style="2" customWidth="1"/>
    <col min="7458" max="7458" width="6.25" style="2" customWidth="1"/>
    <col min="7459" max="7463" width="5.25" style="2" customWidth="1"/>
    <col min="7464" max="7464" width="6.5" style="2" customWidth="1"/>
    <col min="7465" max="7705" width="11" style="2"/>
    <col min="7706" max="7706" width="17.375" style="2" customWidth="1"/>
    <col min="7707" max="7707" width="6.125" style="2" customWidth="1"/>
    <col min="7708" max="7708" width="14.625" style="2" customWidth="1"/>
    <col min="7709" max="7709" width="8.25" style="2" customWidth="1"/>
    <col min="7710" max="7710" width="7.75" style="2" customWidth="1"/>
    <col min="7711" max="7711" width="9" style="2" customWidth="1"/>
    <col min="7712" max="7712" width="5.25" style="2" customWidth="1"/>
    <col min="7713" max="7713" width="5.75" style="2" customWidth="1"/>
    <col min="7714" max="7714" width="6.25" style="2" customWidth="1"/>
    <col min="7715" max="7719" width="5.25" style="2" customWidth="1"/>
    <col min="7720" max="7720" width="6.5" style="2" customWidth="1"/>
    <col min="7721" max="7961" width="11" style="2"/>
    <col min="7962" max="7962" width="17.375" style="2" customWidth="1"/>
    <col min="7963" max="7963" width="6.125" style="2" customWidth="1"/>
    <col min="7964" max="7964" width="14.625" style="2" customWidth="1"/>
    <col min="7965" max="7965" width="8.25" style="2" customWidth="1"/>
    <col min="7966" max="7966" width="7.75" style="2" customWidth="1"/>
    <col min="7967" max="7967" width="9" style="2" customWidth="1"/>
    <col min="7968" max="7968" width="5.25" style="2" customWidth="1"/>
    <col min="7969" max="7969" width="5.75" style="2" customWidth="1"/>
    <col min="7970" max="7970" width="6.25" style="2" customWidth="1"/>
    <col min="7971" max="7975" width="5.25" style="2" customWidth="1"/>
    <col min="7976" max="7976" width="6.5" style="2" customWidth="1"/>
    <col min="7977" max="8217" width="11" style="2"/>
    <col min="8218" max="8218" width="17.375" style="2" customWidth="1"/>
    <col min="8219" max="8219" width="6.125" style="2" customWidth="1"/>
    <col min="8220" max="8220" width="14.625" style="2" customWidth="1"/>
    <col min="8221" max="8221" width="8.25" style="2" customWidth="1"/>
    <col min="8222" max="8222" width="7.75" style="2" customWidth="1"/>
    <col min="8223" max="8223" width="9" style="2" customWidth="1"/>
    <col min="8224" max="8224" width="5.25" style="2" customWidth="1"/>
    <col min="8225" max="8225" width="5.75" style="2" customWidth="1"/>
    <col min="8226" max="8226" width="6.25" style="2" customWidth="1"/>
    <col min="8227" max="8231" width="5.25" style="2" customWidth="1"/>
    <col min="8232" max="8232" width="6.5" style="2" customWidth="1"/>
    <col min="8233" max="8473" width="11" style="2"/>
    <col min="8474" max="8474" width="17.375" style="2" customWidth="1"/>
    <col min="8475" max="8475" width="6.125" style="2" customWidth="1"/>
    <col min="8476" max="8476" width="14.625" style="2" customWidth="1"/>
    <col min="8477" max="8477" width="8.25" style="2" customWidth="1"/>
    <col min="8478" max="8478" width="7.75" style="2" customWidth="1"/>
    <col min="8479" max="8479" width="9" style="2" customWidth="1"/>
    <col min="8480" max="8480" width="5.25" style="2" customWidth="1"/>
    <col min="8481" max="8481" width="5.75" style="2" customWidth="1"/>
    <col min="8482" max="8482" width="6.25" style="2" customWidth="1"/>
    <col min="8483" max="8487" width="5.25" style="2" customWidth="1"/>
    <col min="8488" max="8488" width="6.5" style="2" customWidth="1"/>
    <col min="8489" max="8729" width="11" style="2"/>
    <col min="8730" max="8730" width="17.375" style="2" customWidth="1"/>
    <col min="8731" max="8731" width="6.125" style="2" customWidth="1"/>
    <col min="8732" max="8732" width="14.625" style="2" customWidth="1"/>
    <col min="8733" max="8733" width="8.25" style="2" customWidth="1"/>
    <col min="8734" max="8734" width="7.75" style="2" customWidth="1"/>
    <col min="8735" max="8735" width="9" style="2" customWidth="1"/>
    <col min="8736" max="8736" width="5.25" style="2" customWidth="1"/>
    <col min="8737" max="8737" width="5.75" style="2" customWidth="1"/>
    <col min="8738" max="8738" width="6.25" style="2" customWidth="1"/>
    <col min="8739" max="8743" width="5.25" style="2" customWidth="1"/>
    <col min="8744" max="8744" width="6.5" style="2" customWidth="1"/>
    <col min="8745" max="8985" width="11" style="2"/>
    <col min="8986" max="8986" width="17.375" style="2" customWidth="1"/>
    <col min="8987" max="8987" width="6.125" style="2" customWidth="1"/>
    <col min="8988" max="8988" width="14.625" style="2" customWidth="1"/>
    <col min="8989" max="8989" width="8.25" style="2" customWidth="1"/>
    <col min="8990" max="8990" width="7.75" style="2" customWidth="1"/>
    <col min="8991" max="8991" width="9" style="2" customWidth="1"/>
    <col min="8992" max="8992" width="5.25" style="2" customWidth="1"/>
    <col min="8993" max="8993" width="5.75" style="2" customWidth="1"/>
    <col min="8994" max="8994" width="6.25" style="2" customWidth="1"/>
    <col min="8995" max="8999" width="5.25" style="2" customWidth="1"/>
    <col min="9000" max="9000" width="6.5" style="2" customWidth="1"/>
    <col min="9001" max="9241" width="11" style="2"/>
    <col min="9242" max="9242" width="17.375" style="2" customWidth="1"/>
    <col min="9243" max="9243" width="6.125" style="2" customWidth="1"/>
    <col min="9244" max="9244" width="14.625" style="2" customWidth="1"/>
    <col min="9245" max="9245" width="8.25" style="2" customWidth="1"/>
    <col min="9246" max="9246" width="7.75" style="2" customWidth="1"/>
    <col min="9247" max="9247" width="9" style="2" customWidth="1"/>
    <col min="9248" max="9248" width="5.25" style="2" customWidth="1"/>
    <col min="9249" max="9249" width="5.75" style="2" customWidth="1"/>
    <col min="9250" max="9250" width="6.25" style="2" customWidth="1"/>
    <col min="9251" max="9255" width="5.25" style="2" customWidth="1"/>
    <col min="9256" max="9256" width="6.5" style="2" customWidth="1"/>
    <col min="9257" max="9497" width="11" style="2"/>
    <col min="9498" max="9498" width="17.375" style="2" customWidth="1"/>
    <col min="9499" max="9499" width="6.125" style="2" customWidth="1"/>
    <col min="9500" max="9500" width="14.625" style="2" customWidth="1"/>
    <col min="9501" max="9501" width="8.25" style="2" customWidth="1"/>
    <col min="9502" max="9502" width="7.75" style="2" customWidth="1"/>
    <col min="9503" max="9503" width="9" style="2" customWidth="1"/>
    <col min="9504" max="9504" width="5.25" style="2" customWidth="1"/>
    <col min="9505" max="9505" width="5.75" style="2" customWidth="1"/>
    <col min="9506" max="9506" width="6.25" style="2" customWidth="1"/>
    <col min="9507" max="9511" width="5.25" style="2" customWidth="1"/>
    <col min="9512" max="9512" width="6.5" style="2" customWidth="1"/>
    <col min="9513" max="9753" width="11" style="2"/>
    <col min="9754" max="9754" width="17.375" style="2" customWidth="1"/>
    <col min="9755" max="9755" width="6.125" style="2" customWidth="1"/>
    <col min="9756" max="9756" width="14.625" style="2" customWidth="1"/>
    <col min="9757" max="9757" width="8.25" style="2" customWidth="1"/>
    <col min="9758" max="9758" width="7.75" style="2" customWidth="1"/>
    <col min="9759" max="9759" width="9" style="2" customWidth="1"/>
    <col min="9760" max="9760" width="5.25" style="2" customWidth="1"/>
    <col min="9761" max="9761" width="5.75" style="2" customWidth="1"/>
    <col min="9762" max="9762" width="6.25" style="2" customWidth="1"/>
    <col min="9763" max="9767" width="5.25" style="2" customWidth="1"/>
    <col min="9768" max="9768" width="6.5" style="2" customWidth="1"/>
    <col min="9769" max="10009" width="11" style="2"/>
    <col min="10010" max="10010" width="17.375" style="2" customWidth="1"/>
    <col min="10011" max="10011" width="6.125" style="2" customWidth="1"/>
    <col min="10012" max="10012" width="14.625" style="2" customWidth="1"/>
    <col min="10013" max="10013" width="8.25" style="2" customWidth="1"/>
    <col min="10014" max="10014" width="7.75" style="2" customWidth="1"/>
    <col min="10015" max="10015" width="9" style="2" customWidth="1"/>
    <col min="10016" max="10016" width="5.25" style="2" customWidth="1"/>
    <col min="10017" max="10017" width="5.75" style="2" customWidth="1"/>
    <col min="10018" max="10018" width="6.25" style="2" customWidth="1"/>
    <col min="10019" max="10023" width="5.25" style="2" customWidth="1"/>
    <col min="10024" max="10024" width="6.5" style="2" customWidth="1"/>
    <col min="10025" max="10265" width="11" style="2"/>
    <col min="10266" max="10266" width="17.375" style="2" customWidth="1"/>
    <col min="10267" max="10267" width="6.125" style="2" customWidth="1"/>
    <col min="10268" max="10268" width="14.625" style="2" customWidth="1"/>
    <col min="10269" max="10269" width="8.25" style="2" customWidth="1"/>
    <col min="10270" max="10270" width="7.75" style="2" customWidth="1"/>
    <col min="10271" max="10271" width="9" style="2" customWidth="1"/>
    <col min="10272" max="10272" width="5.25" style="2" customWidth="1"/>
    <col min="10273" max="10273" width="5.75" style="2" customWidth="1"/>
    <col min="10274" max="10274" width="6.25" style="2" customWidth="1"/>
    <col min="10275" max="10279" width="5.25" style="2" customWidth="1"/>
    <col min="10280" max="10280" width="6.5" style="2" customWidth="1"/>
    <col min="10281" max="10521" width="11" style="2"/>
    <col min="10522" max="10522" width="17.375" style="2" customWidth="1"/>
    <col min="10523" max="10523" width="6.125" style="2" customWidth="1"/>
    <col min="10524" max="10524" width="14.625" style="2" customWidth="1"/>
    <col min="10525" max="10525" width="8.25" style="2" customWidth="1"/>
    <col min="10526" max="10526" width="7.75" style="2" customWidth="1"/>
    <col min="10527" max="10527" width="9" style="2" customWidth="1"/>
    <col min="10528" max="10528" width="5.25" style="2" customWidth="1"/>
    <col min="10529" max="10529" width="5.75" style="2" customWidth="1"/>
    <col min="10530" max="10530" width="6.25" style="2" customWidth="1"/>
    <col min="10531" max="10535" width="5.25" style="2" customWidth="1"/>
    <col min="10536" max="10536" width="6.5" style="2" customWidth="1"/>
    <col min="10537" max="10777" width="11" style="2"/>
    <col min="10778" max="10778" width="17.375" style="2" customWidth="1"/>
    <col min="10779" max="10779" width="6.125" style="2" customWidth="1"/>
    <col min="10780" max="10780" width="14.625" style="2" customWidth="1"/>
    <col min="10781" max="10781" width="8.25" style="2" customWidth="1"/>
    <col min="10782" max="10782" width="7.75" style="2" customWidth="1"/>
    <col min="10783" max="10783" width="9" style="2" customWidth="1"/>
    <col min="10784" max="10784" width="5.25" style="2" customWidth="1"/>
    <col min="10785" max="10785" width="5.75" style="2" customWidth="1"/>
    <col min="10786" max="10786" width="6.25" style="2" customWidth="1"/>
    <col min="10787" max="10791" width="5.25" style="2" customWidth="1"/>
    <col min="10792" max="10792" width="6.5" style="2" customWidth="1"/>
    <col min="10793" max="11033" width="11" style="2"/>
    <col min="11034" max="11034" width="17.375" style="2" customWidth="1"/>
    <col min="11035" max="11035" width="6.125" style="2" customWidth="1"/>
    <col min="11036" max="11036" width="14.625" style="2" customWidth="1"/>
    <col min="11037" max="11037" width="8.25" style="2" customWidth="1"/>
    <col min="11038" max="11038" width="7.75" style="2" customWidth="1"/>
    <col min="11039" max="11039" width="9" style="2" customWidth="1"/>
    <col min="11040" max="11040" width="5.25" style="2" customWidth="1"/>
    <col min="11041" max="11041" width="5.75" style="2" customWidth="1"/>
    <col min="11042" max="11042" width="6.25" style="2" customWidth="1"/>
    <col min="11043" max="11047" width="5.25" style="2" customWidth="1"/>
    <col min="11048" max="11048" width="6.5" style="2" customWidth="1"/>
    <col min="11049" max="11289" width="11" style="2"/>
    <col min="11290" max="11290" width="17.375" style="2" customWidth="1"/>
    <col min="11291" max="11291" width="6.125" style="2" customWidth="1"/>
    <col min="11292" max="11292" width="14.625" style="2" customWidth="1"/>
    <col min="11293" max="11293" width="8.25" style="2" customWidth="1"/>
    <col min="11294" max="11294" width="7.75" style="2" customWidth="1"/>
    <col min="11295" max="11295" width="9" style="2" customWidth="1"/>
    <col min="11296" max="11296" width="5.25" style="2" customWidth="1"/>
    <col min="11297" max="11297" width="5.75" style="2" customWidth="1"/>
    <col min="11298" max="11298" width="6.25" style="2" customWidth="1"/>
    <col min="11299" max="11303" width="5.25" style="2" customWidth="1"/>
    <col min="11304" max="11304" width="6.5" style="2" customWidth="1"/>
    <col min="11305" max="11545" width="11" style="2"/>
    <col min="11546" max="11546" width="17.375" style="2" customWidth="1"/>
    <col min="11547" max="11547" width="6.125" style="2" customWidth="1"/>
    <col min="11548" max="11548" width="14.625" style="2" customWidth="1"/>
    <col min="11549" max="11549" width="8.25" style="2" customWidth="1"/>
    <col min="11550" max="11550" width="7.75" style="2" customWidth="1"/>
    <col min="11551" max="11551" width="9" style="2" customWidth="1"/>
    <col min="11552" max="11552" width="5.25" style="2" customWidth="1"/>
    <col min="11553" max="11553" width="5.75" style="2" customWidth="1"/>
    <col min="11554" max="11554" width="6.25" style="2" customWidth="1"/>
    <col min="11555" max="11559" width="5.25" style="2" customWidth="1"/>
    <col min="11560" max="11560" width="6.5" style="2" customWidth="1"/>
    <col min="11561" max="11801" width="11" style="2"/>
    <col min="11802" max="11802" width="17.375" style="2" customWidth="1"/>
    <col min="11803" max="11803" width="6.125" style="2" customWidth="1"/>
    <col min="11804" max="11804" width="14.625" style="2" customWidth="1"/>
    <col min="11805" max="11805" width="8.25" style="2" customWidth="1"/>
    <col min="11806" max="11806" width="7.75" style="2" customWidth="1"/>
    <col min="11807" max="11807" width="9" style="2" customWidth="1"/>
    <col min="11808" max="11808" width="5.25" style="2" customWidth="1"/>
    <col min="11809" max="11809" width="5.75" style="2" customWidth="1"/>
    <col min="11810" max="11810" width="6.25" style="2" customWidth="1"/>
    <col min="11811" max="11815" width="5.25" style="2" customWidth="1"/>
    <col min="11816" max="11816" width="6.5" style="2" customWidth="1"/>
    <col min="11817" max="12057" width="11" style="2"/>
    <col min="12058" max="12058" width="17.375" style="2" customWidth="1"/>
    <col min="12059" max="12059" width="6.125" style="2" customWidth="1"/>
    <col min="12060" max="12060" width="14.625" style="2" customWidth="1"/>
    <col min="12061" max="12061" width="8.25" style="2" customWidth="1"/>
    <col min="12062" max="12062" width="7.75" style="2" customWidth="1"/>
    <col min="12063" max="12063" width="9" style="2" customWidth="1"/>
    <col min="12064" max="12064" width="5.25" style="2" customWidth="1"/>
    <col min="12065" max="12065" width="5.75" style="2" customWidth="1"/>
    <col min="12066" max="12066" width="6.25" style="2" customWidth="1"/>
    <col min="12067" max="12071" width="5.25" style="2" customWidth="1"/>
    <col min="12072" max="12072" width="6.5" style="2" customWidth="1"/>
    <col min="12073" max="12313" width="11" style="2"/>
    <col min="12314" max="12314" width="17.375" style="2" customWidth="1"/>
    <col min="12315" max="12315" width="6.125" style="2" customWidth="1"/>
    <col min="12316" max="12316" width="14.625" style="2" customWidth="1"/>
    <col min="12317" max="12317" width="8.25" style="2" customWidth="1"/>
    <col min="12318" max="12318" width="7.75" style="2" customWidth="1"/>
    <col min="12319" max="12319" width="9" style="2" customWidth="1"/>
    <col min="12320" max="12320" width="5.25" style="2" customWidth="1"/>
    <col min="12321" max="12321" width="5.75" style="2" customWidth="1"/>
    <col min="12322" max="12322" width="6.25" style="2" customWidth="1"/>
    <col min="12323" max="12327" width="5.25" style="2" customWidth="1"/>
    <col min="12328" max="12328" width="6.5" style="2" customWidth="1"/>
    <col min="12329" max="12569" width="11" style="2"/>
    <col min="12570" max="12570" width="17.375" style="2" customWidth="1"/>
    <col min="12571" max="12571" width="6.125" style="2" customWidth="1"/>
    <col min="12572" max="12572" width="14.625" style="2" customWidth="1"/>
    <col min="12573" max="12573" width="8.25" style="2" customWidth="1"/>
    <col min="12574" max="12574" width="7.75" style="2" customWidth="1"/>
    <col min="12575" max="12575" width="9" style="2" customWidth="1"/>
    <col min="12576" max="12576" width="5.25" style="2" customWidth="1"/>
    <col min="12577" max="12577" width="5.75" style="2" customWidth="1"/>
    <col min="12578" max="12578" width="6.25" style="2" customWidth="1"/>
    <col min="12579" max="12583" width="5.25" style="2" customWidth="1"/>
    <col min="12584" max="12584" width="6.5" style="2" customWidth="1"/>
    <col min="12585" max="12825" width="11" style="2"/>
    <col min="12826" max="12826" width="17.375" style="2" customWidth="1"/>
    <col min="12827" max="12827" width="6.125" style="2" customWidth="1"/>
    <col min="12828" max="12828" width="14.625" style="2" customWidth="1"/>
    <col min="12829" max="12829" width="8.25" style="2" customWidth="1"/>
    <col min="12830" max="12830" width="7.75" style="2" customWidth="1"/>
    <col min="12831" max="12831" width="9" style="2" customWidth="1"/>
    <col min="12832" max="12832" width="5.25" style="2" customWidth="1"/>
    <col min="12833" max="12833" width="5.75" style="2" customWidth="1"/>
    <col min="12834" max="12834" width="6.25" style="2" customWidth="1"/>
    <col min="12835" max="12839" width="5.25" style="2" customWidth="1"/>
    <col min="12840" max="12840" width="6.5" style="2" customWidth="1"/>
    <col min="12841" max="13081" width="11" style="2"/>
    <col min="13082" max="13082" width="17.375" style="2" customWidth="1"/>
    <col min="13083" max="13083" width="6.125" style="2" customWidth="1"/>
    <col min="13084" max="13084" width="14.625" style="2" customWidth="1"/>
    <col min="13085" max="13085" width="8.25" style="2" customWidth="1"/>
    <col min="13086" max="13086" width="7.75" style="2" customWidth="1"/>
    <col min="13087" max="13087" width="9" style="2" customWidth="1"/>
    <col min="13088" max="13088" width="5.25" style="2" customWidth="1"/>
    <col min="13089" max="13089" width="5.75" style="2" customWidth="1"/>
    <col min="13090" max="13090" width="6.25" style="2" customWidth="1"/>
    <col min="13091" max="13095" width="5.25" style="2" customWidth="1"/>
    <col min="13096" max="13096" width="6.5" style="2" customWidth="1"/>
    <col min="13097" max="13337" width="11" style="2"/>
    <col min="13338" max="13338" width="17.375" style="2" customWidth="1"/>
    <col min="13339" max="13339" width="6.125" style="2" customWidth="1"/>
    <col min="13340" max="13340" width="14.625" style="2" customWidth="1"/>
    <col min="13341" max="13341" width="8.25" style="2" customWidth="1"/>
    <col min="13342" max="13342" width="7.75" style="2" customWidth="1"/>
    <col min="13343" max="13343" width="9" style="2" customWidth="1"/>
    <col min="13344" max="13344" width="5.25" style="2" customWidth="1"/>
    <col min="13345" max="13345" width="5.75" style="2" customWidth="1"/>
    <col min="13346" max="13346" width="6.25" style="2" customWidth="1"/>
    <col min="13347" max="13351" width="5.25" style="2" customWidth="1"/>
    <col min="13352" max="13352" width="6.5" style="2" customWidth="1"/>
    <col min="13353" max="13593" width="11" style="2"/>
    <col min="13594" max="13594" width="17.375" style="2" customWidth="1"/>
    <col min="13595" max="13595" width="6.125" style="2" customWidth="1"/>
    <col min="13596" max="13596" width="14.625" style="2" customWidth="1"/>
    <col min="13597" max="13597" width="8.25" style="2" customWidth="1"/>
    <col min="13598" max="13598" width="7.75" style="2" customWidth="1"/>
    <col min="13599" max="13599" width="9" style="2" customWidth="1"/>
    <col min="13600" max="13600" width="5.25" style="2" customWidth="1"/>
    <col min="13601" max="13601" width="5.75" style="2" customWidth="1"/>
    <col min="13602" max="13602" width="6.25" style="2" customWidth="1"/>
    <col min="13603" max="13607" width="5.25" style="2" customWidth="1"/>
    <col min="13608" max="13608" width="6.5" style="2" customWidth="1"/>
    <col min="13609" max="13849" width="11" style="2"/>
    <col min="13850" max="13850" width="17.375" style="2" customWidth="1"/>
    <col min="13851" max="13851" width="6.125" style="2" customWidth="1"/>
    <col min="13852" max="13852" width="14.625" style="2" customWidth="1"/>
    <col min="13853" max="13853" width="8.25" style="2" customWidth="1"/>
    <col min="13854" max="13854" width="7.75" style="2" customWidth="1"/>
    <col min="13855" max="13855" width="9" style="2" customWidth="1"/>
    <col min="13856" max="13856" width="5.25" style="2" customWidth="1"/>
    <col min="13857" max="13857" width="5.75" style="2" customWidth="1"/>
    <col min="13858" max="13858" width="6.25" style="2" customWidth="1"/>
    <col min="13859" max="13863" width="5.25" style="2" customWidth="1"/>
    <col min="13864" max="13864" width="6.5" style="2" customWidth="1"/>
    <col min="13865" max="14105" width="11" style="2"/>
    <col min="14106" max="14106" width="17.375" style="2" customWidth="1"/>
    <col min="14107" max="14107" width="6.125" style="2" customWidth="1"/>
    <col min="14108" max="14108" width="14.625" style="2" customWidth="1"/>
    <col min="14109" max="14109" width="8.25" style="2" customWidth="1"/>
    <col min="14110" max="14110" width="7.75" style="2" customWidth="1"/>
    <col min="14111" max="14111" width="9" style="2" customWidth="1"/>
    <col min="14112" max="14112" width="5.25" style="2" customWidth="1"/>
    <col min="14113" max="14113" width="5.75" style="2" customWidth="1"/>
    <col min="14114" max="14114" width="6.25" style="2" customWidth="1"/>
    <col min="14115" max="14119" width="5.25" style="2" customWidth="1"/>
    <col min="14120" max="14120" width="6.5" style="2" customWidth="1"/>
    <col min="14121" max="14361" width="11" style="2"/>
    <col min="14362" max="14362" width="17.375" style="2" customWidth="1"/>
    <col min="14363" max="14363" width="6.125" style="2" customWidth="1"/>
    <col min="14364" max="14364" width="14.625" style="2" customWidth="1"/>
    <col min="14365" max="14365" width="8.25" style="2" customWidth="1"/>
    <col min="14366" max="14366" width="7.75" style="2" customWidth="1"/>
    <col min="14367" max="14367" width="9" style="2" customWidth="1"/>
    <col min="14368" max="14368" width="5.25" style="2" customWidth="1"/>
    <col min="14369" max="14369" width="5.75" style="2" customWidth="1"/>
    <col min="14370" max="14370" width="6.25" style="2" customWidth="1"/>
    <col min="14371" max="14375" width="5.25" style="2" customWidth="1"/>
    <col min="14376" max="14376" width="6.5" style="2" customWidth="1"/>
    <col min="14377" max="14617" width="11" style="2"/>
    <col min="14618" max="14618" width="17.375" style="2" customWidth="1"/>
    <col min="14619" max="14619" width="6.125" style="2" customWidth="1"/>
    <col min="14620" max="14620" width="14.625" style="2" customWidth="1"/>
    <col min="14621" max="14621" width="8.25" style="2" customWidth="1"/>
    <col min="14622" max="14622" width="7.75" style="2" customWidth="1"/>
    <col min="14623" max="14623" width="9" style="2" customWidth="1"/>
    <col min="14624" max="14624" width="5.25" style="2" customWidth="1"/>
    <col min="14625" max="14625" width="5.75" style="2" customWidth="1"/>
    <col min="14626" max="14626" width="6.25" style="2" customWidth="1"/>
    <col min="14627" max="14631" width="5.25" style="2" customWidth="1"/>
    <col min="14632" max="14632" width="6.5" style="2" customWidth="1"/>
    <col min="14633" max="14873" width="11" style="2"/>
    <col min="14874" max="14874" width="17.375" style="2" customWidth="1"/>
    <col min="14875" max="14875" width="6.125" style="2" customWidth="1"/>
    <col min="14876" max="14876" width="14.625" style="2" customWidth="1"/>
    <col min="14877" max="14877" width="8.25" style="2" customWidth="1"/>
    <col min="14878" max="14878" width="7.75" style="2" customWidth="1"/>
    <col min="14879" max="14879" width="9" style="2" customWidth="1"/>
    <col min="14880" max="14880" width="5.25" style="2" customWidth="1"/>
    <col min="14881" max="14881" width="5.75" style="2" customWidth="1"/>
    <col min="14882" max="14882" width="6.25" style="2" customWidth="1"/>
    <col min="14883" max="14887" width="5.25" style="2" customWidth="1"/>
    <col min="14888" max="14888" width="6.5" style="2" customWidth="1"/>
    <col min="14889" max="15129" width="11" style="2"/>
    <col min="15130" max="15130" width="17.375" style="2" customWidth="1"/>
    <col min="15131" max="15131" width="6.125" style="2" customWidth="1"/>
    <col min="15132" max="15132" width="14.625" style="2" customWidth="1"/>
    <col min="15133" max="15133" width="8.25" style="2" customWidth="1"/>
    <col min="15134" max="15134" width="7.75" style="2" customWidth="1"/>
    <col min="15135" max="15135" width="9" style="2" customWidth="1"/>
    <col min="15136" max="15136" width="5.25" style="2" customWidth="1"/>
    <col min="15137" max="15137" width="5.75" style="2" customWidth="1"/>
    <col min="15138" max="15138" width="6.25" style="2" customWidth="1"/>
    <col min="15139" max="15143" width="5.25" style="2" customWidth="1"/>
    <col min="15144" max="15144" width="6.5" style="2" customWidth="1"/>
    <col min="15145" max="15385" width="11" style="2"/>
    <col min="15386" max="15386" width="17.375" style="2" customWidth="1"/>
    <col min="15387" max="15387" width="6.125" style="2" customWidth="1"/>
    <col min="15388" max="15388" width="14.625" style="2" customWidth="1"/>
    <col min="15389" max="15389" width="8.25" style="2" customWidth="1"/>
    <col min="15390" max="15390" width="7.75" style="2" customWidth="1"/>
    <col min="15391" max="15391" width="9" style="2" customWidth="1"/>
    <col min="15392" max="15392" width="5.25" style="2" customWidth="1"/>
    <col min="15393" max="15393" width="5.75" style="2" customWidth="1"/>
    <col min="15394" max="15394" width="6.25" style="2" customWidth="1"/>
    <col min="15395" max="15399" width="5.25" style="2" customWidth="1"/>
    <col min="15400" max="15400" width="6.5" style="2" customWidth="1"/>
    <col min="15401" max="15641" width="11" style="2"/>
    <col min="15642" max="15642" width="17.375" style="2" customWidth="1"/>
    <col min="15643" max="15643" width="6.125" style="2" customWidth="1"/>
    <col min="15644" max="15644" width="14.625" style="2" customWidth="1"/>
    <col min="15645" max="15645" width="8.25" style="2" customWidth="1"/>
    <col min="15646" max="15646" width="7.75" style="2" customWidth="1"/>
    <col min="15647" max="15647" width="9" style="2" customWidth="1"/>
    <col min="15648" max="15648" width="5.25" style="2" customWidth="1"/>
    <col min="15649" max="15649" width="5.75" style="2" customWidth="1"/>
    <col min="15650" max="15650" width="6.25" style="2" customWidth="1"/>
    <col min="15651" max="15655" width="5.25" style="2" customWidth="1"/>
    <col min="15656" max="15656" width="6.5" style="2" customWidth="1"/>
    <col min="15657" max="15897" width="11" style="2"/>
    <col min="15898" max="15898" width="17.375" style="2" customWidth="1"/>
    <col min="15899" max="15899" width="6.125" style="2" customWidth="1"/>
    <col min="15900" max="15900" width="14.625" style="2" customWidth="1"/>
    <col min="15901" max="15901" width="8.25" style="2" customWidth="1"/>
    <col min="15902" max="15902" width="7.75" style="2" customWidth="1"/>
    <col min="15903" max="15903" width="9" style="2" customWidth="1"/>
    <col min="15904" max="15904" width="5.25" style="2" customWidth="1"/>
    <col min="15905" max="15905" width="5.75" style="2" customWidth="1"/>
    <col min="15906" max="15906" width="6.25" style="2" customWidth="1"/>
    <col min="15907" max="15911" width="5.25" style="2" customWidth="1"/>
    <col min="15912" max="15912" width="6.5" style="2" customWidth="1"/>
    <col min="15913" max="16153" width="11" style="2"/>
    <col min="16154" max="16154" width="17.375" style="2" customWidth="1"/>
    <col min="16155" max="16155" width="6.125" style="2" customWidth="1"/>
    <col min="16156" max="16156" width="14.625" style="2" customWidth="1"/>
    <col min="16157" max="16157" width="8.25" style="2" customWidth="1"/>
    <col min="16158" max="16158" width="7.75" style="2" customWidth="1"/>
    <col min="16159" max="16159" width="9" style="2" customWidth="1"/>
    <col min="16160" max="16160" width="5.25" style="2" customWidth="1"/>
    <col min="16161" max="16161" width="5.75" style="2" customWidth="1"/>
    <col min="16162" max="16162" width="6.25" style="2" customWidth="1"/>
    <col min="16163" max="16167" width="5.25" style="2" customWidth="1"/>
    <col min="16168" max="16168" width="6.5" style="2" customWidth="1"/>
    <col min="16169" max="16384" width="11" style="2"/>
  </cols>
  <sheetData>
    <row r="1" spans="1:47" s="1" customFormat="1" ht="33" customHeight="1" x14ac:dyDescent="0.25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7" ht="19.5" customHeight="1" x14ac:dyDescent="0.2"/>
    <row r="3" spans="1:47" s="3" customFormat="1" ht="30" customHeight="1" x14ac:dyDescent="0.25">
      <c r="A3" s="8"/>
      <c r="B3" s="8"/>
      <c r="C3" s="8"/>
      <c r="D3" s="22" t="s">
        <v>5</v>
      </c>
      <c r="E3" s="22"/>
      <c r="F3" s="11" t="s">
        <v>46</v>
      </c>
      <c r="G3" s="4" t="s">
        <v>6</v>
      </c>
      <c r="H3" s="4" t="s">
        <v>7</v>
      </c>
      <c r="I3" s="19" t="s">
        <v>47</v>
      </c>
      <c r="J3" s="21"/>
      <c r="K3" s="19" t="s">
        <v>8</v>
      </c>
      <c r="L3" s="20"/>
      <c r="M3" s="21"/>
      <c r="N3" s="19" t="s">
        <v>9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1"/>
      <c r="AQ3" s="10"/>
    </row>
    <row r="4" spans="1:47" s="3" customFormat="1" ht="30" customHeight="1" x14ac:dyDescent="0.25">
      <c r="A4" s="5" t="s">
        <v>0</v>
      </c>
      <c r="B4" s="5" t="s">
        <v>1</v>
      </c>
      <c r="C4" s="5" t="s">
        <v>2</v>
      </c>
      <c r="D4" s="6" t="s">
        <v>3</v>
      </c>
      <c r="E4" s="6" t="s">
        <v>50</v>
      </c>
      <c r="F4" s="6" t="s">
        <v>45</v>
      </c>
      <c r="G4" s="9" t="s">
        <v>42</v>
      </c>
      <c r="H4" s="9" t="s">
        <v>43</v>
      </c>
      <c r="I4" s="9" t="s">
        <v>48</v>
      </c>
      <c r="J4" s="9" t="s">
        <v>49</v>
      </c>
      <c r="K4" s="6" t="s">
        <v>39</v>
      </c>
      <c r="L4" s="6" t="s">
        <v>40</v>
      </c>
      <c r="M4" s="6" t="s">
        <v>41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7" t="s">
        <v>21</v>
      </c>
      <c r="X4" s="7" t="s">
        <v>22</v>
      </c>
      <c r="Y4" s="7" t="s">
        <v>23</v>
      </c>
      <c r="Z4" s="7" t="s">
        <v>25</v>
      </c>
      <c r="AA4" s="7" t="s">
        <v>26</v>
      </c>
      <c r="AB4" s="7" t="s">
        <v>27</v>
      </c>
      <c r="AC4" s="7" t="s">
        <v>28</v>
      </c>
      <c r="AD4" s="7" t="s">
        <v>29</v>
      </c>
      <c r="AE4" s="7" t="s">
        <v>24</v>
      </c>
      <c r="AF4" s="7" t="s">
        <v>30</v>
      </c>
      <c r="AG4" s="7" t="s">
        <v>31</v>
      </c>
      <c r="AH4" s="7" t="s">
        <v>32</v>
      </c>
      <c r="AI4" s="7" t="s">
        <v>33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7" t="s">
        <v>10</v>
      </c>
      <c r="AP4" s="7" t="s">
        <v>11</v>
      </c>
      <c r="AQ4" s="6" t="s">
        <v>4</v>
      </c>
    </row>
    <row r="5" spans="1:47" s="26" customFormat="1" ht="30" customHeight="1" x14ac:dyDescent="0.2">
      <c r="A5" s="13" t="s">
        <v>57</v>
      </c>
      <c r="B5" s="14" t="s">
        <v>52</v>
      </c>
      <c r="C5" s="13" t="s">
        <v>58</v>
      </c>
      <c r="D5" s="17">
        <v>8.5229999999999997</v>
      </c>
      <c r="E5" s="17">
        <f t="shared" ref="E5:E17" si="0">D5*0.5</f>
        <v>4.2614999999999998</v>
      </c>
      <c r="F5" s="15">
        <v>0</v>
      </c>
      <c r="G5" s="15">
        <v>0.5</v>
      </c>
      <c r="H5" s="12">
        <f>0*0.5</f>
        <v>0</v>
      </c>
      <c r="I5" s="15">
        <v>116</v>
      </c>
      <c r="J5" s="15">
        <f>MIN(4, ((Tabla3[[#This Row],[Docencia (horas)]]/240)*2))</f>
        <v>0.96666666666666667</v>
      </c>
      <c r="K5" s="15">
        <v>3</v>
      </c>
      <c r="L5" s="15">
        <v>0</v>
      </c>
      <c r="M5" s="15">
        <f t="shared" ref="M5:M17" si="1">MIN(5,K5*0.5+L5*0.25)</f>
        <v>1.5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5">
        <f t="shared" ref="S5:S17" si="2">N5*2+O5*1.5+P5*1+Q5*0.5+R5*0.125</f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7">
        <f t="shared" ref="Y5:Y17" si="3">T5*1.5+U5*1.125+V5*0.75+W5*0.375+X5*0.094</f>
        <v>0</v>
      </c>
      <c r="Z5" s="16">
        <v>6</v>
      </c>
      <c r="AA5" s="16">
        <v>0</v>
      </c>
      <c r="AB5" s="16">
        <v>0</v>
      </c>
      <c r="AC5" s="16">
        <v>0</v>
      </c>
      <c r="AD5" s="16">
        <v>0</v>
      </c>
      <c r="AE5" s="17">
        <f t="shared" ref="AE5:AE17" si="4">Z5*1.5+AA5*1.125+AB5*0.75+AC5*0.375+AD5*0.094</f>
        <v>9</v>
      </c>
      <c r="AF5" s="16">
        <v>0</v>
      </c>
      <c r="AG5" s="16">
        <v>0</v>
      </c>
      <c r="AH5" s="16">
        <v>3</v>
      </c>
      <c r="AI5" s="16">
        <v>1</v>
      </c>
      <c r="AJ5" s="17">
        <f t="shared" ref="AJ5:AJ17" si="5">AF5*0.6+AG5*0.4+AH5*0.2+AI5*0.05</f>
        <v>0.65000000000000013</v>
      </c>
      <c r="AK5" s="16">
        <v>1</v>
      </c>
      <c r="AL5" s="16">
        <v>0</v>
      </c>
      <c r="AM5" s="16">
        <v>12</v>
      </c>
      <c r="AN5" s="16">
        <v>1</v>
      </c>
      <c r="AO5" s="17">
        <f t="shared" ref="AO5:AO17" si="6">AK5*0.3+AL5*0.2+AM5*0.1+AN5*0.025</f>
        <v>1.5250000000000001</v>
      </c>
      <c r="AP5" s="15">
        <f t="shared" ref="AP5:AP17" si="7">MIN(30,S5+Y5+AE5+AJ5+AO5)</f>
        <v>11.175000000000001</v>
      </c>
      <c r="AQ5" s="18">
        <f t="shared" ref="AQ5:AQ17" si="8">E5+F5+G5+H5+J5+M5+AP5</f>
        <v>18.403166666666667</v>
      </c>
    </row>
    <row r="6" spans="1:47" s="26" customFormat="1" ht="30" customHeight="1" x14ac:dyDescent="0.2">
      <c r="A6" s="27" t="s">
        <v>64</v>
      </c>
      <c r="B6" s="28" t="s">
        <v>52</v>
      </c>
      <c r="C6" s="27" t="s">
        <v>65</v>
      </c>
      <c r="D6" s="25">
        <v>7.9930000000000003</v>
      </c>
      <c r="E6" s="25">
        <f t="shared" si="0"/>
        <v>3.9965000000000002</v>
      </c>
      <c r="F6" s="29">
        <v>0</v>
      </c>
      <c r="G6" s="29">
        <v>0.5</v>
      </c>
      <c r="H6" s="29">
        <v>0.5</v>
      </c>
      <c r="I6" s="29">
        <v>54</v>
      </c>
      <c r="J6" s="29">
        <f>MIN(4, ((Tabla3[[#This Row],[Docencia (horas)]]/240)*2))</f>
        <v>0.45</v>
      </c>
      <c r="K6" s="29">
        <v>7</v>
      </c>
      <c r="L6" s="29">
        <v>2</v>
      </c>
      <c r="M6" s="29">
        <f t="shared" si="1"/>
        <v>4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5">
        <f t="shared" si="2"/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5">
        <f t="shared" si="3"/>
        <v>0</v>
      </c>
      <c r="Z6" s="24">
        <v>4</v>
      </c>
      <c r="AA6" s="24">
        <v>1</v>
      </c>
      <c r="AB6" s="24">
        <v>0</v>
      </c>
      <c r="AC6" s="24">
        <v>0</v>
      </c>
      <c r="AD6" s="24">
        <v>0</v>
      </c>
      <c r="AE6" s="25">
        <f t="shared" si="4"/>
        <v>7.125</v>
      </c>
      <c r="AF6" s="24">
        <v>0</v>
      </c>
      <c r="AG6" s="24">
        <v>0</v>
      </c>
      <c r="AH6" s="24">
        <v>0</v>
      </c>
      <c r="AI6" s="24">
        <v>0</v>
      </c>
      <c r="AJ6" s="25">
        <f t="shared" si="5"/>
        <v>0</v>
      </c>
      <c r="AK6" s="24">
        <v>0</v>
      </c>
      <c r="AL6" s="24">
        <v>0</v>
      </c>
      <c r="AM6" s="24">
        <v>1</v>
      </c>
      <c r="AN6" s="24">
        <v>11</v>
      </c>
      <c r="AO6" s="25">
        <f t="shared" si="6"/>
        <v>0.375</v>
      </c>
      <c r="AP6" s="29">
        <f t="shared" si="7"/>
        <v>7.5</v>
      </c>
      <c r="AQ6" s="30">
        <f t="shared" si="8"/>
        <v>16.9465</v>
      </c>
      <c r="AS6" s="31"/>
      <c r="AT6" s="31"/>
      <c r="AU6" s="31"/>
    </row>
    <row r="7" spans="1:47" s="26" customFormat="1" ht="30" customHeight="1" x14ac:dyDescent="0.2">
      <c r="A7" s="13" t="s">
        <v>76</v>
      </c>
      <c r="B7" s="14" t="s">
        <v>52</v>
      </c>
      <c r="C7" s="13" t="s">
        <v>77</v>
      </c>
      <c r="D7" s="14">
        <v>8.1660000000000004</v>
      </c>
      <c r="E7" s="17">
        <f t="shared" si="0"/>
        <v>4.0830000000000002</v>
      </c>
      <c r="F7" s="15">
        <v>0</v>
      </c>
      <c r="G7" s="15">
        <v>0.5</v>
      </c>
      <c r="H7" s="15">
        <v>0.5</v>
      </c>
      <c r="I7" s="15">
        <v>84</v>
      </c>
      <c r="J7" s="15">
        <f>MIN(4, ((Tabla3[[#This Row],[Docencia (horas)]]/240)*2))</f>
        <v>0.7</v>
      </c>
      <c r="K7" s="15">
        <v>5</v>
      </c>
      <c r="L7" s="15">
        <v>0</v>
      </c>
      <c r="M7" s="15">
        <f t="shared" si="1"/>
        <v>2.5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7">
        <f t="shared" si="2"/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7">
        <f t="shared" si="3"/>
        <v>0</v>
      </c>
      <c r="Z7" s="16">
        <v>1</v>
      </c>
      <c r="AA7" s="16">
        <v>2</v>
      </c>
      <c r="AB7" s="16">
        <v>0</v>
      </c>
      <c r="AC7" s="16">
        <v>0</v>
      </c>
      <c r="AD7" s="16">
        <v>0</v>
      </c>
      <c r="AE7" s="17">
        <f t="shared" si="4"/>
        <v>3.75</v>
      </c>
      <c r="AF7" s="16">
        <v>8</v>
      </c>
      <c r="AG7" s="16">
        <v>0</v>
      </c>
      <c r="AH7" s="16">
        <v>0</v>
      </c>
      <c r="AI7" s="16">
        <v>0</v>
      </c>
      <c r="AJ7" s="17">
        <f t="shared" si="5"/>
        <v>4.8</v>
      </c>
      <c r="AK7" s="16">
        <v>0</v>
      </c>
      <c r="AL7" s="16">
        <v>0</v>
      </c>
      <c r="AM7" s="16">
        <v>0</v>
      </c>
      <c r="AN7" s="16">
        <v>4</v>
      </c>
      <c r="AO7" s="17">
        <f t="shared" si="6"/>
        <v>0.1</v>
      </c>
      <c r="AP7" s="15">
        <f t="shared" si="7"/>
        <v>8.65</v>
      </c>
      <c r="AQ7" s="18">
        <f t="shared" si="8"/>
        <v>16.933</v>
      </c>
      <c r="AS7" s="31"/>
      <c r="AT7" s="31"/>
      <c r="AU7" s="31"/>
    </row>
    <row r="8" spans="1:47" s="26" customFormat="1" ht="30" customHeight="1" x14ac:dyDescent="0.2">
      <c r="A8" s="27" t="s">
        <v>51</v>
      </c>
      <c r="B8" s="28" t="s">
        <v>52</v>
      </c>
      <c r="C8" s="27" t="s">
        <v>53</v>
      </c>
      <c r="D8" s="25">
        <v>8.0830000000000002</v>
      </c>
      <c r="E8" s="25">
        <f t="shared" si="0"/>
        <v>4.0415000000000001</v>
      </c>
      <c r="F8" s="29">
        <f>1*0</f>
        <v>0</v>
      </c>
      <c r="G8" s="29">
        <v>0.5</v>
      </c>
      <c r="H8" s="15">
        <f>0*0.5</f>
        <v>0</v>
      </c>
      <c r="I8" s="29">
        <v>0</v>
      </c>
      <c r="J8" s="29">
        <f>MIN(4, ((Tabla3[[#This Row],[Docencia (horas)]]/240)*2))</f>
        <v>0</v>
      </c>
      <c r="K8" s="29">
        <v>3.5</v>
      </c>
      <c r="L8" s="29">
        <v>0</v>
      </c>
      <c r="M8" s="29">
        <f t="shared" si="1"/>
        <v>1.75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5">
        <f t="shared" si="2"/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5">
        <f t="shared" si="3"/>
        <v>0</v>
      </c>
      <c r="Z8" s="24">
        <v>4</v>
      </c>
      <c r="AA8" s="24">
        <v>0</v>
      </c>
      <c r="AB8" s="24">
        <v>0</v>
      </c>
      <c r="AC8" s="24">
        <v>0</v>
      </c>
      <c r="AD8" s="24">
        <v>0</v>
      </c>
      <c r="AE8" s="25">
        <f t="shared" si="4"/>
        <v>6</v>
      </c>
      <c r="AF8" s="24">
        <v>0</v>
      </c>
      <c r="AG8" s="24">
        <v>0</v>
      </c>
      <c r="AH8" s="24">
        <v>0</v>
      </c>
      <c r="AI8" s="24">
        <v>0</v>
      </c>
      <c r="AJ8" s="25">
        <f t="shared" si="5"/>
        <v>0</v>
      </c>
      <c r="AK8" s="24">
        <v>0</v>
      </c>
      <c r="AL8" s="24">
        <v>0</v>
      </c>
      <c r="AM8" s="24">
        <v>0</v>
      </c>
      <c r="AN8" s="24">
        <v>2</v>
      </c>
      <c r="AO8" s="25">
        <f t="shared" si="6"/>
        <v>0.05</v>
      </c>
      <c r="AP8" s="29">
        <f t="shared" si="7"/>
        <v>6.05</v>
      </c>
      <c r="AQ8" s="30">
        <f t="shared" si="8"/>
        <v>12.3415</v>
      </c>
      <c r="AS8" s="31"/>
      <c r="AT8" s="31"/>
      <c r="AU8" s="31"/>
    </row>
    <row r="9" spans="1:47" s="26" customFormat="1" ht="30" customHeight="1" x14ac:dyDescent="0.2">
      <c r="A9" s="13" t="s">
        <v>72</v>
      </c>
      <c r="B9" s="14" t="s">
        <v>52</v>
      </c>
      <c r="C9" s="13" t="s">
        <v>73</v>
      </c>
      <c r="D9" s="14">
        <v>6.9370000000000003</v>
      </c>
      <c r="E9" s="17">
        <f t="shared" si="0"/>
        <v>3.4685000000000001</v>
      </c>
      <c r="F9" s="15">
        <v>0</v>
      </c>
      <c r="G9" s="15">
        <f>0*0.5</f>
        <v>0</v>
      </c>
      <c r="H9" s="15">
        <f>0*0.5</f>
        <v>0</v>
      </c>
      <c r="I9" s="15">
        <v>92</v>
      </c>
      <c r="J9" s="15">
        <f>MIN(4, ((Tabla3[[#This Row],[Docencia (horas)]]/240)*2))</f>
        <v>0.76666666666666672</v>
      </c>
      <c r="K9" s="15">
        <v>0</v>
      </c>
      <c r="L9" s="15">
        <v>0</v>
      </c>
      <c r="M9" s="15">
        <f t="shared" si="1"/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7">
        <f t="shared" si="2"/>
        <v>0</v>
      </c>
      <c r="T9" s="16">
        <v>0</v>
      </c>
      <c r="U9" s="16">
        <v>0</v>
      </c>
      <c r="V9" s="16">
        <v>0</v>
      </c>
      <c r="W9" s="16">
        <v>0</v>
      </c>
      <c r="X9" s="16">
        <v>1</v>
      </c>
      <c r="Y9" s="17">
        <f t="shared" si="3"/>
        <v>9.4E-2</v>
      </c>
      <c r="Z9" s="16">
        <v>1</v>
      </c>
      <c r="AA9" s="16">
        <v>1</v>
      </c>
      <c r="AB9" s="16">
        <v>1</v>
      </c>
      <c r="AC9" s="16">
        <v>0</v>
      </c>
      <c r="AD9" s="16">
        <v>1</v>
      </c>
      <c r="AE9" s="17">
        <f t="shared" si="4"/>
        <v>3.4689999999999999</v>
      </c>
      <c r="AF9" s="16">
        <v>2</v>
      </c>
      <c r="AG9" s="16">
        <v>0</v>
      </c>
      <c r="AH9" s="16">
        <v>0</v>
      </c>
      <c r="AI9" s="16">
        <v>0</v>
      </c>
      <c r="AJ9" s="17">
        <f t="shared" si="5"/>
        <v>1.2</v>
      </c>
      <c r="AK9" s="16">
        <v>0</v>
      </c>
      <c r="AL9" s="16">
        <v>0</v>
      </c>
      <c r="AM9" s="16">
        <v>0</v>
      </c>
      <c r="AN9" s="16">
        <v>3</v>
      </c>
      <c r="AO9" s="17">
        <f t="shared" si="6"/>
        <v>7.5000000000000011E-2</v>
      </c>
      <c r="AP9" s="15">
        <f t="shared" si="7"/>
        <v>4.8380000000000001</v>
      </c>
      <c r="AQ9" s="18">
        <f t="shared" si="8"/>
        <v>9.0731666666666673</v>
      </c>
      <c r="AS9" s="31"/>
      <c r="AT9" s="31"/>
      <c r="AU9" s="31"/>
    </row>
    <row r="10" spans="1:47" s="26" customFormat="1" ht="30" customHeight="1" x14ac:dyDescent="0.2">
      <c r="A10" s="13" t="s">
        <v>59</v>
      </c>
      <c r="B10" s="14" t="s">
        <v>60</v>
      </c>
      <c r="C10" s="13" t="s">
        <v>61</v>
      </c>
      <c r="D10" s="17">
        <v>7.5380000000000003</v>
      </c>
      <c r="E10" s="17">
        <f t="shared" si="0"/>
        <v>3.7690000000000001</v>
      </c>
      <c r="F10" s="15">
        <v>0</v>
      </c>
      <c r="G10" s="15">
        <v>0.5</v>
      </c>
      <c r="H10" s="15">
        <f>0*0.5</f>
        <v>0</v>
      </c>
      <c r="I10" s="15">
        <v>265</v>
      </c>
      <c r="J10" s="15">
        <f>MIN(4, ((Tabla3[[#This Row],[Docencia (horas)]]/240)*2))</f>
        <v>2.2083333333333335</v>
      </c>
      <c r="K10" s="15">
        <v>5</v>
      </c>
      <c r="L10" s="15">
        <v>1</v>
      </c>
      <c r="M10" s="15">
        <f t="shared" si="1"/>
        <v>2.75</v>
      </c>
      <c r="N10" s="16">
        <v>0</v>
      </c>
      <c r="O10" s="16">
        <v>0</v>
      </c>
      <c r="P10" s="16">
        <v>0</v>
      </c>
      <c r="Q10" s="16">
        <v>0</v>
      </c>
      <c r="R10" s="16">
        <v>1</v>
      </c>
      <c r="S10" s="25">
        <f t="shared" si="2"/>
        <v>0.125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7">
        <f t="shared" si="3"/>
        <v>0</v>
      </c>
      <c r="Z10" s="16">
        <v>3</v>
      </c>
      <c r="AA10" s="16">
        <v>3</v>
      </c>
      <c r="AB10" s="16">
        <v>0</v>
      </c>
      <c r="AC10" s="16">
        <v>0</v>
      </c>
      <c r="AD10" s="16">
        <v>0</v>
      </c>
      <c r="AE10" s="17">
        <f t="shared" si="4"/>
        <v>7.875</v>
      </c>
      <c r="AF10" s="16">
        <v>0</v>
      </c>
      <c r="AG10" s="16">
        <v>0</v>
      </c>
      <c r="AH10" s="16">
        <v>0</v>
      </c>
      <c r="AI10" s="16">
        <v>1</v>
      </c>
      <c r="AJ10" s="17">
        <f t="shared" si="5"/>
        <v>0.05</v>
      </c>
      <c r="AK10" s="16">
        <v>0</v>
      </c>
      <c r="AL10" s="16">
        <v>0</v>
      </c>
      <c r="AM10" s="16">
        <v>4</v>
      </c>
      <c r="AN10" s="16">
        <v>12</v>
      </c>
      <c r="AO10" s="17">
        <f t="shared" si="6"/>
        <v>0.70000000000000007</v>
      </c>
      <c r="AP10" s="15">
        <f t="shared" si="7"/>
        <v>8.75</v>
      </c>
      <c r="AQ10" s="18">
        <f t="shared" si="8"/>
        <v>17.977333333333334</v>
      </c>
      <c r="AT10" s="31"/>
    </row>
    <row r="11" spans="1:47" s="26" customFormat="1" ht="30" customHeight="1" x14ac:dyDescent="0.2">
      <c r="A11" s="13" t="s">
        <v>74</v>
      </c>
      <c r="B11" s="14" t="s">
        <v>60</v>
      </c>
      <c r="C11" s="13" t="s">
        <v>75</v>
      </c>
      <c r="D11" s="14">
        <v>7.149</v>
      </c>
      <c r="E11" s="17">
        <f t="shared" si="0"/>
        <v>3.5745</v>
      </c>
      <c r="F11" s="15">
        <v>0</v>
      </c>
      <c r="G11" s="15">
        <v>0.5</v>
      </c>
      <c r="H11" s="15">
        <f>0*0.5</f>
        <v>0</v>
      </c>
      <c r="I11" s="15">
        <v>0</v>
      </c>
      <c r="J11" s="15">
        <f>MIN(4, ((Tabla3[[#This Row],[Docencia (horas)]]/240)*2))</f>
        <v>0</v>
      </c>
      <c r="K11" s="15">
        <v>5</v>
      </c>
      <c r="L11" s="15">
        <v>0</v>
      </c>
      <c r="M11" s="15">
        <f t="shared" si="1"/>
        <v>2.5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7">
        <f t="shared" si="2"/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7">
        <f t="shared" si="3"/>
        <v>0</v>
      </c>
      <c r="Z11" s="16">
        <v>4</v>
      </c>
      <c r="AA11" s="16">
        <v>3</v>
      </c>
      <c r="AB11" s="16">
        <v>1</v>
      </c>
      <c r="AC11" s="16">
        <v>0</v>
      </c>
      <c r="AD11" s="16">
        <v>1</v>
      </c>
      <c r="AE11" s="17">
        <f t="shared" si="4"/>
        <v>10.218999999999999</v>
      </c>
      <c r="AF11" s="16">
        <v>0</v>
      </c>
      <c r="AG11" s="16">
        <v>0</v>
      </c>
      <c r="AH11" s="16">
        <v>0</v>
      </c>
      <c r="AI11" s="16">
        <v>0</v>
      </c>
      <c r="AJ11" s="17">
        <f t="shared" si="5"/>
        <v>0</v>
      </c>
      <c r="AK11" s="16">
        <v>0</v>
      </c>
      <c r="AL11" s="16">
        <v>0</v>
      </c>
      <c r="AM11" s="16">
        <v>4</v>
      </c>
      <c r="AN11" s="16">
        <v>8</v>
      </c>
      <c r="AO11" s="17">
        <f t="shared" si="6"/>
        <v>0.60000000000000009</v>
      </c>
      <c r="AP11" s="15">
        <f t="shared" si="7"/>
        <v>10.818999999999999</v>
      </c>
      <c r="AQ11" s="18">
        <f t="shared" si="8"/>
        <v>17.3935</v>
      </c>
      <c r="AT11" s="31"/>
    </row>
    <row r="12" spans="1:47" s="26" customFormat="1" ht="30" customHeight="1" x14ac:dyDescent="0.2">
      <c r="A12" s="13" t="s">
        <v>78</v>
      </c>
      <c r="B12" s="14" t="s">
        <v>79</v>
      </c>
      <c r="C12" s="13" t="s">
        <v>80</v>
      </c>
      <c r="D12" s="14">
        <v>8.7669999999999995</v>
      </c>
      <c r="E12" s="17">
        <f t="shared" si="0"/>
        <v>4.3834999999999997</v>
      </c>
      <c r="F12" s="15">
        <v>0</v>
      </c>
      <c r="G12" s="15">
        <v>0.5</v>
      </c>
      <c r="H12" s="15">
        <f>0*0.5</f>
        <v>0</v>
      </c>
      <c r="I12" s="15">
        <v>183</v>
      </c>
      <c r="J12" s="15">
        <f>MIN(4, ((Tabla3[[#This Row],[Docencia (horas)]]/240)*2))</f>
        <v>1.5249999999999999</v>
      </c>
      <c r="K12" s="15">
        <v>6</v>
      </c>
      <c r="L12" s="15">
        <v>0</v>
      </c>
      <c r="M12" s="15">
        <f t="shared" si="1"/>
        <v>3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25">
        <f t="shared" si="2"/>
        <v>0</v>
      </c>
      <c r="T12" s="16">
        <v>2</v>
      </c>
      <c r="U12" s="16">
        <v>0</v>
      </c>
      <c r="V12" s="16">
        <v>0</v>
      </c>
      <c r="W12" s="16">
        <v>0</v>
      </c>
      <c r="X12" s="16">
        <v>0</v>
      </c>
      <c r="Y12" s="17">
        <f t="shared" si="3"/>
        <v>3</v>
      </c>
      <c r="Z12" s="16">
        <v>0</v>
      </c>
      <c r="AA12" s="16">
        <v>6</v>
      </c>
      <c r="AB12" s="16">
        <v>5</v>
      </c>
      <c r="AC12" s="16">
        <v>0</v>
      </c>
      <c r="AD12" s="16">
        <v>0</v>
      </c>
      <c r="AE12" s="17">
        <f t="shared" si="4"/>
        <v>10.5</v>
      </c>
      <c r="AF12" s="16">
        <v>0</v>
      </c>
      <c r="AG12" s="16">
        <v>0</v>
      </c>
      <c r="AH12" s="16">
        <v>0</v>
      </c>
      <c r="AI12" s="16">
        <v>2</v>
      </c>
      <c r="AJ12" s="17">
        <f t="shared" si="5"/>
        <v>0.1</v>
      </c>
      <c r="AK12" s="16">
        <v>0</v>
      </c>
      <c r="AL12" s="16">
        <v>0</v>
      </c>
      <c r="AM12" s="16">
        <v>0</v>
      </c>
      <c r="AN12" s="16">
        <v>2</v>
      </c>
      <c r="AO12" s="17">
        <f t="shared" si="6"/>
        <v>0.05</v>
      </c>
      <c r="AP12" s="15">
        <f t="shared" si="7"/>
        <v>13.65</v>
      </c>
      <c r="AQ12" s="18">
        <f t="shared" si="8"/>
        <v>23.058500000000002</v>
      </c>
      <c r="AT12" s="31"/>
    </row>
    <row r="13" spans="1:47" s="26" customFormat="1" ht="30" customHeight="1" x14ac:dyDescent="0.2">
      <c r="A13" s="13" t="s">
        <v>68</v>
      </c>
      <c r="B13" s="14" t="s">
        <v>55</v>
      </c>
      <c r="C13" s="13" t="s">
        <v>69</v>
      </c>
      <c r="D13" s="17">
        <v>9.02</v>
      </c>
      <c r="E13" s="17">
        <f t="shared" si="0"/>
        <v>4.51</v>
      </c>
      <c r="F13" s="15">
        <v>0</v>
      </c>
      <c r="G13" s="15">
        <v>0.5</v>
      </c>
      <c r="H13" s="15">
        <v>0.5</v>
      </c>
      <c r="I13" s="15">
        <v>204</v>
      </c>
      <c r="J13" s="15">
        <f>MIN(4, ((Tabla3[[#This Row],[Docencia (horas)]]/240)*2))</f>
        <v>1.7</v>
      </c>
      <c r="K13" s="15">
        <v>6</v>
      </c>
      <c r="L13" s="15">
        <v>0</v>
      </c>
      <c r="M13" s="15">
        <f t="shared" si="1"/>
        <v>3</v>
      </c>
      <c r="N13" s="16">
        <v>0</v>
      </c>
      <c r="O13" s="16">
        <v>0</v>
      </c>
      <c r="P13" s="16">
        <v>0</v>
      </c>
      <c r="Q13" s="16">
        <v>3</v>
      </c>
      <c r="R13" s="16">
        <v>0</v>
      </c>
      <c r="S13" s="17">
        <f t="shared" si="2"/>
        <v>1.5</v>
      </c>
      <c r="T13" s="16">
        <v>1</v>
      </c>
      <c r="U13" s="16">
        <v>0</v>
      </c>
      <c r="V13" s="16">
        <v>0</v>
      </c>
      <c r="W13" s="16">
        <v>3.8</v>
      </c>
      <c r="X13" s="16">
        <v>1</v>
      </c>
      <c r="Y13" s="17">
        <f t="shared" si="3"/>
        <v>3.0189999999999997</v>
      </c>
      <c r="Z13" s="16">
        <v>2</v>
      </c>
      <c r="AA13" s="16">
        <v>4</v>
      </c>
      <c r="AB13" s="16">
        <v>4</v>
      </c>
      <c r="AC13" s="16">
        <v>3</v>
      </c>
      <c r="AD13" s="16">
        <v>1</v>
      </c>
      <c r="AE13" s="17">
        <f t="shared" si="4"/>
        <v>11.718999999999999</v>
      </c>
      <c r="AF13" s="16">
        <v>0</v>
      </c>
      <c r="AG13" s="16">
        <v>0</v>
      </c>
      <c r="AH13" s="16">
        <v>1</v>
      </c>
      <c r="AI13" s="16">
        <v>0</v>
      </c>
      <c r="AJ13" s="17">
        <f t="shared" si="5"/>
        <v>0.2</v>
      </c>
      <c r="AK13" s="16">
        <v>0</v>
      </c>
      <c r="AL13" s="16">
        <v>0</v>
      </c>
      <c r="AM13" s="16">
        <v>0</v>
      </c>
      <c r="AN13" s="16">
        <v>32</v>
      </c>
      <c r="AO13" s="17">
        <f t="shared" si="6"/>
        <v>0.8</v>
      </c>
      <c r="AP13" s="15">
        <f t="shared" si="7"/>
        <v>17.238</v>
      </c>
      <c r="AQ13" s="18">
        <f t="shared" si="8"/>
        <v>27.448</v>
      </c>
      <c r="AT13" s="31"/>
    </row>
    <row r="14" spans="1:47" s="26" customFormat="1" ht="30" customHeight="1" x14ac:dyDescent="0.2">
      <c r="A14" s="27" t="s">
        <v>54</v>
      </c>
      <c r="B14" s="28" t="s">
        <v>55</v>
      </c>
      <c r="C14" s="27" t="s">
        <v>56</v>
      </c>
      <c r="D14" s="25">
        <v>8.2910000000000004</v>
      </c>
      <c r="E14" s="25">
        <f t="shared" si="0"/>
        <v>4.1455000000000002</v>
      </c>
      <c r="F14" s="29">
        <v>0</v>
      </c>
      <c r="G14" s="29">
        <v>0.5</v>
      </c>
      <c r="H14" s="29">
        <v>0.5</v>
      </c>
      <c r="I14" s="29">
        <v>116</v>
      </c>
      <c r="J14" s="29">
        <f>MIN(4, ((Tabla3[[#This Row],[Docencia (horas)]]/240)*2))</f>
        <v>0.96666666666666667</v>
      </c>
      <c r="K14" s="29">
        <v>3</v>
      </c>
      <c r="L14" s="29">
        <v>0</v>
      </c>
      <c r="M14" s="29">
        <f t="shared" si="1"/>
        <v>1.5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5">
        <f t="shared" si="2"/>
        <v>0</v>
      </c>
      <c r="T14" s="24">
        <v>2</v>
      </c>
      <c r="U14" s="24">
        <v>0</v>
      </c>
      <c r="V14" s="24">
        <v>0</v>
      </c>
      <c r="W14" s="24">
        <v>0</v>
      </c>
      <c r="X14" s="24">
        <v>0</v>
      </c>
      <c r="Y14" s="25">
        <f t="shared" si="3"/>
        <v>3</v>
      </c>
      <c r="Z14" s="24">
        <v>3</v>
      </c>
      <c r="AA14" s="24">
        <v>7</v>
      </c>
      <c r="AB14" s="24">
        <v>3</v>
      </c>
      <c r="AC14" s="24">
        <v>4</v>
      </c>
      <c r="AD14" s="24">
        <v>2</v>
      </c>
      <c r="AE14" s="25">
        <f t="shared" si="4"/>
        <v>16.312999999999999</v>
      </c>
      <c r="AF14" s="24">
        <v>0</v>
      </c>
      <c r="AG14" s="24">
        <v>0</v>
      </c>
      <c r="AH14" s="24">
        <v>0</v>
      </c>
      <c r="AI14" s="24">
        <v>0</v>
      </c>
      <c r="AJ14" s="25">
        <f t="shared" si="5"/>
        <v>0</v>
      </c>
      <c r="AK14" s="24">
        <v>0</v>
      </c>
      <c r="AL14" s="24">
        <v>0</v>
      </c>
      <c r="AM14" s="24">
        <v>0</v>
      </c>
      <c r="AN14" s="24">
        <v>2</v>
      </c>
      <c r="AO14" s="25">
        <f t="shared" si="6"/>
        <v>0.05</v>
      </c>
      <c r="AP14" s="29">
        <f t="shared" si="7"/>
        <v>19.363</v>
      </c>
      <c r="AQ14" s="30">
        <f t="shared" si="8"/>
        <v>26.975166666666667</v>
      </c>
      <c r="AT14" s="31"/>
    </row>
    <row r="15" spans="1:47" s="26" customFormat="1" ht="30" customHeight="1" x14ac:dyDescent="0.2">
      <c r="A15" s="13" t="s">
        <v>62</v>
      </c>
      <c r="B15" s="14" t="s">
        <v>55</v>
      </c>
      <c r="C15" s="13" t="s">
        <v>63</v>
      </c>
      <c r="D15" s="17">
        <v>8.15</v>
      </c>
      <c r="E15" s="17">
        <f t="shared" si="0"/>
        <v>4.0750000000000002</v>
      </c>
      <c r="F15" s="15">
        <v>0</v>
      </c>
      <c r="G15" s="15">
        <v>0.5</v>
      </c>
      <c r="H15" s="15">
        <v>0.5</v>
      </c>
      <c r="I15" s="15">
        <v>180</v>
      </c>
      <c r="J15" s="15">
        <f>MIN(4, ((Tabla3[[#This Row],[Docencia (horas)]]/240)*2))</f>
        <v>1.5</v>
      </c>
      <c r="K15" s="15">
        <v>3</v>
      </c>
      <c r="L15" s="15">
        <v>0</v>
      </c>
      <c r="M15" s="15">
        <f t="shared" si="1"/>
        <v>1.5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25">
        <f t="shared" si="2"/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7">
        <f t="shared" si="3"/>
        <v>0</v>
      </c>
      <c r="Z15" s="16">
        <v>3</v>
      </c>
      <c r="AA15" s="16">
        <v>2</v>
      </c>
      <c r="AB15" s="16">
        <v>1</v>
      </c>
      <c r="AC15" s="16">
        <v>0</v>
      </c>
      <c r="AD15" s="16">
        <v>1</v>
      </c>
      <c r="AE15" s="17">
        <f t="shared" si="4"/>
        <v>7.5940000000000003</v>
      </c>
      <c r="AF15" s="16">
        <v>0</v>
      </c>
      <c r="AG15" s="16">
        <v>0</v>
      </c>
      <c r="AH15" s="16">
        <v>0</v>
      </c>
      <c r="AI15" s="16">
        <v>0</v>
      </c>
      <c r="AJ15" s="17">
        <f t="shared" si="5"/>
        <v>0</v>
      </c>
      <c r="AK15" s="16">
        <v>2</v>
      </c>
      <c r="AL15" s="16">
        <v>0</v>
      </c>
      <c r="AM15" s="16">
        <v>0</v>
      </c>
      <c r="AN15" s="16">
        <v>15</v>
      </c>
      <c r="AO15" s="17">
        <f t="shared" si="6"/>
        <v>0.97499999999999998</v>
      </c>
      <c r="AP15" s="15">
        <f t="shared" si="7"/>
        <v>8.5690000000000008</v>
      </c>
      <c r="AQ15" s="18">
        <f t="shared" si="8"/>
        <v>16.643999999999998</v>
      </c>
      <c r="AT15" s="31"/>
    </row>
    <row r="16" spans="1:47" s="26" customFormat="1" ht="30" customHeight="1" x14ac:dyDescent="0.2">
      <c r="A16" s="13" t="s">
        <v>66</v>
      </c>
      <c r="B16" s="14" t="s">
        <v>55</v>
      </c>
      <c r="C16" s="13" t="s">
        <v>67</v>
      </c>
      <c r="D16" s="17">
        <v>7.22</v>
      </c>
      <c r="E16" s="17">
        <f t="shared" si="0"/>
        <v>3.61</v>
      </c>
      <c r="F16" s="15">
        <v>0</v>
      </c>
      <c r="G16" s="15">
        <f>0*0.5</f>
        <v>0</v>
      </c>
      <c r="H16" s="15">
        <f>0*0.5</f>
        <v>0</v>
      </c>
      <c r="I16" s="15">
        <v>274</v>
      </c>
      <c r="J16" s="15">
        <f>MIN(4, ((Tabla3[[#This Row],[Docencia (horas)]]/240)*2))</f>
        <v>2.2833333333333332</v>
      </c>
      <c r="K16" s="15">
        <v>3</v>
      </c>
      <c r="L16" s="15">
        <v>1</v>
      </c>
      <c r="M16" s="15">
        <f t="shared" si="1"/>
        <v>1.75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7">
        <f t="shared" si="2"/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7">
        <f t="shared" si="3"/>
        <v>0</v>
      </c>
      <c r="Z16" s="16">
        <v>3</v>
      </c>
      <c r="AA16" s="16">
        <v>2</v>
      </c>
      <c r="AB16" s="16">
        <v>0</v>
      </c>
      <c r="AC16" s="16">
        <v>0</v>
      </c>
      <c r="AD16" s="16">
        <v>0</v>
      </c>
      <c r="AE16" s="17">
        <f t="shared" si="4"/>
        <v>6.75</v>
      </c>
      <c r="AF16" s="16">
        <v>0</v>
      </c>
      <c r="AG16" s="16">
        <v>0</v>
      </c>
      <c r="AH16" s="16">
        <v>0</v>
      </c>
      <c r="AI16" s="16">
        <v>0</v>
      </c>
      <c r="AJ16" s="17">
        <f t="shared" si="5"/>
        <v>0</v>
      </c>
      <c r="AK16" s="16">
        <v>0</v>
      </c>
      <c r="AL16" s="16">
        <v>0</v>
      </c>
      <c r="AM16" s="16">
        <v>0</v>
      </c>
      <c r="AN16" s="16">
        <v>14</v>
      </c>
      <c r="AO16" s="17">
        <f t="shared" si="6"/>
        <v>0.35000000000000003</v>
      </c>
      <c r="AP16" s="15">
        <f t="shared" si="7"/>
        <v>7.1</v>
      </c>
      <c r="AQ16" s="18">
        <f t="shared" si="8"/>
        <v>14.743333333333332</v>
      </c>
      <c r="AT16" s="31"/>
    </row>
    <row r="17" spans="1:43" s="26" customFormat="1" ht="30" customHeight="1" x14ac:dyDescent="0.2">
      <c r="A17" s="13" t="s">
        <v>70</v>
      </c>
      <c r="B17" s="14" t="s">
        <v>55</v>
      </c>
      <c r="C17" s="13" t="s">
        <v>71</v>
      </c>
      <c r="D17" s="14">
        <v>8.7469999999999999</v>
      </c>
      <c r="E17" s="17">
        <f t="shared" si="0"/>
        <v>4.3734999999999999</v>
      </c>
      <c r="F17" s="15">
        <v>0</v>
      </c>
      <c r="G17" s="15">
        <v>0.5</v>
      </c>
      <c r="H17" s="15">
        <f>0*0.5</f>
        <v>0</v>
      </c>
      <c r="I17" s="15">
        <v>179</v>
      </c>
      <c r="J17" s="15">
        <f>MIN(4, ((Tabla3[[#This Row],[Docencia (horas)]]/240)*2))</f>
        <v>1.4916666666666667</v>
      </c>
      <c r="K17" s="15">
        <v>3</v>
      </c>
      <c r="L17" s="15">
        <v>0</v>
      </c>
      <c r="M17" s="15">
        <f t="shared" si="1"/>
        <v>1.5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7">
        <f t="shared" si="2"/>
        <v>0</v>
      </c>
      <c r="T17" s="16">
        <v>0</v>
      </c>
      <c r="U17" s="16">
        <v>0</v>
      </c>
      <c r="V17" s="16">
        <v>0</v>
      </c>
      <c r="W17" s="16">
        <v>0</v>
      </c>
      <c r="X17" s="16">
        <v>1</v>
      </c>
      <c r="Y17" s="17">
        <f t="shared" si="3"/>
        <v>9.4E-2</v>
      </c>
      <c r="Z17" s="16">
        <v>0</v>
      </c>
      <c r="AA17" s="16">
        <v>1</v>
      </c>
      <c r="AB17" s="16">
        <v>0</v>
      </c>
      <c r="AC17" s="16">
        <v>0</v>
      </c>
      <c r="AD17" s="16">
        <v>0</v>
      </c>
      <c r="AE17" s="17">
        <f t="shared" si="4"/>
        <v>1.125</v>
      </c>
      <c r="AF17" s="16">
        <v>0</v>
      </c>
      <c r="AG17" s="16">
        <v>0</v>
      </c>
      <c r="AH17" s="16">
        <v>0</v>
      </c>
      <c r="AI17" s="16">
        <v>3</v>
      </c>
      <c r="AJ17" s="17">
        <f t="shared" si="5"/>
        <v>0.15000000000000002</v>
      </c>
      <c r="AK17" s="16">
        <v>0</v>
      </c>
      <c r="AL17" s="16">
        <v>0</v>
      </c>
      <c r="AM17" s="16">
        <v>0</v>
      </c>
      <c r="AN17" s="16">
        <v>3</v>
      </c>
      <c r="AO17" s="17">
        <f t="shared" si="6"/>
        <v>7.5000000000000011E-2</v>
      </c>
      <c r="AP17" s="15">
        <f t="shared" si="7"/>
        <v>1.4440000000000002</v>
      </c>
      <c r="AQ17" s="18">
        <f t="shared" si="8"/>
        <v>9.3091666666666679</v>
      </c>
    </row>
    <row r="18" spans="1:43" ht="30" customHeight="1" x14ac:dyDescent="0.2"/>
    <row r="19" spans="1:43" ht="30" customHeight="1" x14ac:dyDescent="0.2"/>
    <row r="20" spans="1:43" ht="30" customHeight="1" x14ac:dyDescent="0.2"/>
    <row r="21" spans="1:43" ht="30" customHeight="1" x14ac:dyDescent="0.2"/>
    <row r="22" spans="1:43" ht="30" customHeight="1" x14ac:dyDescent="0.2"/>
    <row r="23" spans="1:43" ht="30" customHeight="1" x14ac:dyDescent="0.2"/>
    <row r="24" spans="1:43" ht="30" customHeight="1" x14ac:dyDescent="0.2"/>
    <row r="25" spans="1:43" ht="30" customHeight="1" x14ac:dyDescent="0.2"/>
    <row r="26" spans="1:43" ht="30" customHeight="1" x14ac:dyDescent="0.2"/>
  </sheetData>
  <sheetProtection algorithmName="SHA-512" hashValue="8P1wZkY/824rcIj7IsqpgU3JmNBEcsuYEx+J5qjIskrNkPFJUCcx6HF1PtedysnPicUfePOhjBO//b2+4swMUg==" saltValue="8L4ElkjZO+Ea89s6Pv6GKg==" spinCount="100000" sheet="1" objects="1" scenarios="1"/>
  <mergeCells count="5">
    <mergeCell ref="N3:AP3"/>
    <mergeCell ref="D3:E3"/>
    <mergeCell ref="K3:M3"/>
    <mergeCell ref="A1:AP1"/>
    <mergeCell ref="I3:J3"/>
  </mergeCells>
  <printOptions horizontalCentered="1"/>
  <pageMargins left="0.51181102362204722" right="0.27559055118110237" top="0.78740157480314965" bottom="0.62992125984251968" header="0.59055118110236227" footer="0.3937007874015748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provisional</vt:lpstr>
      <vt:lpstr>provisional!Print_Area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MJ</cp:lastModifiedBy>
  <cp:lastPrinted>2015-11-11T08:43:50Z</cp:lastPrinted>
  <dcterms:created xsi:type="dcterms:W3CDTF">2015-09-16T06:48:20Z</dcterms:created>
  <dcterms:modified xsi:type="dcterms:W3CDTF">2019-07-24T14:41:43Z</dcterms:modified>
</cp:coreProperties>
</file>