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ecanato (Mranuela)\CURSO 23-24\JUNTA FACULTAD\JUNTA ORDINARIA\JO 2024-3-13\"/>
    </mc:Choice>
  </mc:AlternateContent>
  <bookViews>
    <workbookView xWindow="0" yWindow="0" windowWidth="30720" windowHeight="13380"/>
  </bookViews>
  <sheets>
    <sheet name="Presupuesto Valores" sheetId="4" r:id="rId1"/>
  </sheets>
  <definedNames>
    <definedName name="_xlnm.Print_Area" localSheetId="0">'Presupuesto Valores'!$B$2:$T$50</definedName>
  </definedNames>
  <calcPr calcId="162913"/>
</workbook>
</file>

<file path=xl/calcChain.xml><?xml version="1.0" encoding="utf-8"?>
<calcChain xmlns="http://schemas.openxmlformats.org/spreadsheetml/2006/main">
  <c r="H46" i="4" l="1"/>
  <c r="T20" i="4"/>
  <c r="T14" i="4"/>
  <c r="T10" i="4"/>
  <c r="J26" i="4"/>
  <c r="J20" i="4"/>
  <c r="J14" i="4"/>
  <c r="J10" i="4"/>
  <c r="J5" i="4"/>
  <c r="H26" i="4" l="1"/>
  <c r="H20" i="4"/>
  <c r="H14" i="4"/>
  <c r="H10" i="4"/>
  <c r="K7" i="4" l="1"/>
  <c r="L7" i="4" s="1"/>
  <c r="K9" i="4"/>
  <c r="L9" i="4" s="1"/>
  <c r="K10" i="4"/>
  <c r="L10" i="4" s="1"/>
  <c r="K13" i="4"/>
  <c r="L13" i="4" s="1"/>
  <c r="K15" i="4"/>
  <c r="L15" i="4" s="1"/>
  <c r="K16" i="4"/>
  <c r="L16" i="4" s="1"/>
  <c r="K17" i="4"/>
  <c r="L17" i="4" s="1"/>
  <c r="K18" i="4"/>
  <c r="L18" i="4" s="1"/>
  <c r="K19" i="4"/>
  <c r="L19" i="4" s="1"/>
  <c r="K21" i="4"/>
  <c r="L21" i="4" s="1"/>
  <c r="K22" i="4"/>
  <c r="L22" i="4" s="1"/>
  <c r="K23" i="4"/>
  <c r="L23" i="4" s="1"/>
  <c r="K24" i="4"/>
  <c r="L24" i="4" s="1"/>
  <c r="K25" i="4"/>
  <c r="L25" i="4" s="1"/>
  <c r="K27" i="4"/>
  <c r="L27" i="4" s="1"/>
  <c r="K28" i="4"/>
  <c r="L28" i="4" s="1"/>
  <c r="K29" i="4"/>
  <c r="L29" i="4" s="1"/>
  <c r="K30" i="4"/>
  <c r="L30" i="4" s="1"/>
  <c r="K31" i="4"/>
  <c r="L31" i="4" s="1"/>
  <c r="K32" i="4"/>
  <c r="L32" i="4" s="1"/>
  <c r="K33" i="4"/>
  <c r="L33" i="4" s="1"/>
  <c r="K38" i="4"/>
  <c r="L38" i="4" s="1"/>
  <c r="K39" i="4"/>
  <c r="K40" i="4"/>
  <c r="L40" i="4" s="1"/>
  <c r="K41" i="4"/>
  <c r="L41" i="4" s="1"/>
  <c r="K42" i="4"/>
  <c r="L42" i="4" s="1"/>
  <c r="K43" i="4"/>
  <c r="K44" i="4"/>
  <c r="L44" i="4" s="1"/>
  <c r="K45" i="4"/>
  <c r="K20" i="4" l="1"/>
  <c r="L20" i="4" s="1"/>
  <c r="K14" i="4"/>
  <c r="L14" i="4" s="1"/>
  <c r="K11" i="4"/>
  <c r="K6" i="4"/>
  <c r="L6" i="4" s="1"/>
  <c r="K26" i="4"/>
  <c r="L26" i="4" s="1"/>
  <c r="J46" i="4"/>
  <c r="K46" i="4" l="1"/>
  <c r="L46" i="4" s="1"/>
  <c r="J34" i="4"/>
  <c r="H49" i="4" l="1"/>
  <c r="T46" i="4" s="1"/>
  <c r="H5" i="4" s="1"/>
  <c r="H34" i="4" l="1"/>
  <c r="K34" i="4" s="1"/>
  <c r="L34" i="4" s="1"/>
  <c r="K5" i="4"/>
  <c r="L5" i="4" s="1"/>
  <c r="T5" i="4" l="1"/>
  <c r="U32" i="4" s="1"/>
  <c r="T26" i="4" l="1"/>
  <c r="T34" i="4" s="1"/>
</calcChain>
</file>

<file path=xl/sharedStrings.xml><?xml version="1.0" encoding="utf-8"?>
<sst xmlns="http://schemas.openxmlformats.org/spreadsheetml/2006/main" count="172" uniqueCount="82">
  <si>
    <t>Concepto</t>
  </si>
  <si>
    <t>D5</t>
  </si>
  <si>
    <t>A2</t>
  </si>
  <si>
    <t>A4</t>
  </si>
  <si>
    <t>E6</t>
  </si>
  <si>
    <t>I</t>
  </si>
  <si>
    <t>D1</t>
  </si>
  <si>
    <t>A1</t>
  </si>
  <si>
    <t>E1</t>
  </si>
  <si>
    <t>D2</t>
  </si>
  <si>
    <t>I1</t>
  </si>
  <si>
    <t>D3</t>
  </si>
  <si>
    <t>I3</t>
  </si>
  <si>
    <t>D4</t>
  </si>
  <si>
    <t>E3</t>
  </si>
  <si>
    <t>C3</t>
  </si>
  <si>
    <t>I6</t>
  </si>
  <si>
    <t>E7</t>
  </si>
  <si>
    <t>E5</t>
  </si>
  <si>
    <t>I7</t>
  </si>
  <si>
    <t>Presupuestado</t>
  </si>
  <si>
    <t>Gastado</t>
  </si>
  <si>
    <t>Importe</t>
  </si>
  <si>
    <t>A</t>
  </si>
  <si>
    <t>APOYO A  LA DOCENCIA</t>
  </si>
  <si>
    <t>Conferencias y Ponentes Externos</t>
  </si>
  <si>
    <t>Viajes y dietas</t>
  </si>
  <si>
    <t>Otros gastos asociados</t>
  </si>
  <si>
    <t>B</t>
  </si>
  <si>
    <t>APOYO A LA INVESTIGACIÓN</t>
  </si>
  <si>
    <t>B1</t>
  </si>
  <si>
    <t>Servicios de apoyo</t>
  </si>
  <si>
    <t>B2</t>
  </si>
  <si>
    <t>B3</t>
  </si>
  <si>
    <t>C</t>
  </si>
  <si>
    <t>APOYO A LA FORMACIÓN</t>
  </si>
  <si>
    <t>C1</t>
  </si>
  <si>
    <t>C2</t>
  </si>
  <si>
    <t>Publicidad y difusión de actividades</t>
  </si>
  <si>
    <t>Cursos de Inglés</t>
  </si>
  <si>
    <t>C4</t>
  </si>
  <si>
    <t>C5</t>
  </si>
  <si>
    <t>Ayuda de estudio</t>
  </si>
  <si>
    <t>D</t>
  </si>
  <si>
    <t>OTROS APOYOS (EXTENSIÓN UNIVERSITARIA Y OTROS)</t>
  </si>
  <si>
    <t>Becas fin de estudios</t>
  </si>
  <si>
    <t>Premios y distinciones</t>
  </si>
  <si>
    <t>Otros servicios (comidas, catering…)</t>
  </si>
  <si>
    <t>E</t>
  </si>
  <si>
    <t>GASTOS DE ADMINISTRACIÓN GENERAL</t>
  </si>
  <si>
    <t>Comunicaciones (teléfono, correo…)</t>
  </si>
  <si>
    <t>E2</t>
  </si>
  <si>
    <t>Consumibles y Fotocopias</t>
  </si>
  <si>
    <t>E4</t>
  </si>
  <si>
    <t xml:space="preserve">Otros gastos  </t>
  </si>
  <si>
    <t>MATERIAL INVENTARIABLE</t>
  </si>
  <si>
    <t>Ingresos Presupuestados</t>
  </si>
  <si>
    <t>Crédito inicial</t>
  </si>
  <si>
    <t>Remanente incorporado</t>
  </si>
  <si>
    <t>I2</t>
  </si>
  <si>
    <t>Resto remanente previsto</t>
  </si>
  <si>
    <t>Ayudas master y grados</t>
  </si>
  <si>
    <t>Previsión de Ayudas master y grados</t>
  </si>
  <si>
    <t>I4</t>
  </si>
  <si>
    <t>Ayudas conferencias</t>
  </si>
  <si>
    <t>Previsión Ayudas conferencias</t>
  </si>
  <si>
    <t>I5</t>
  </si>
  <si>
    <t>Legado para beca</t>
  </si>
  <si>
    <t>Ayuda gerencia cursos inglés</t>
  </si>
  <si>
    <t>Total ingresos</t>
  </si>
  <si>
    <t>REMANENTE</t>
  </si>
  <si>
    <r>
      <rPr>
        <b/>
        <sz val="12"/>
        <color theme="1"/>
        <rFont val="Calibri"/>
        <family val="2"/>
        <scheme val="minor"/>
      </rPr>
      <t>Gastos</t>
    </r>
    <r>
      <rPr>
        <b/>
        <sz val="11"/>
        <color theme="1"/>
        <rFont val="Calibri"/>
        <family val="2"/>
        <scheme val="minor"/>
      </rPr>
      <t xml:space="preserve"> presupuestados </t>
    </r>
  </si>
  <si>
    <t>Transferencias entre capítulos</t>
  </si>
  <si>
    <t>Ingresado</t>
  </si>
  <si>
    <t>Desviación</t>
  </si>
  <si>
    <t>Absoluta</t>
  </si>
  <si>
    <t>%</t>
  </si>
  <si>
    <t>Total  Gastos</t>
  </si>
  <si>
    <t>Liquidación del ejercicio 2023 - Gastos</t>
  </si>
  <si>
    <t>Liquidación del ejercicio 2023 - Ingresos</t>
  </si>
  <si>
    <t>Presupuesto 2024 - Gastos</t>
  </si>
  <si>
    <t>Presupuesto 2024 -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</si>
</sst>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4" fontId="0" fillId="0" borderId="0" xfId="0" applyNumberFormat="1"/>
    <xf numFmtId="0" fontId="0" fillId="0" borderId="0" xfId="0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right"/>
    </xf>
    <xf numFmtId="4" fontId="16" fillId="0" borderId="12" xfId="0" applyNumberFormat="1" applyFont="1" applyBorder="1"/>
    <xf numFmtId="4" fontId="16" fillId="0" borderId="13" xfId="0" applyNumberFormat="1" applyFont="1" applyBorder="1"/>
    <xf numFmtId="4" fontId="0" fillId="0" borderId="12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0" fontId="16" fillId="34" borderId="0" xfId="0" applyFont="1" applyFill="1"/>
    <xf numFmtId="4" fontId="0" fillId="0" borderId="12" xfId="0" applyNumberFormat="1" applyFill="1" applyBorder="1"/>
    <xf numFmtId="4" fontId="0" fillId="33" borderId="12" xfId="0" applyNumberFormat="1" applyFill="1" applyBorder="1"/>
    <xf numFmtId="4" fontId="16" fillId="34" borderId="14" xfId="0" applyNumberFormat="1" applyFont="1" applyFill="1" applyBorder="1"/>
    <xf numFmtId="4" fontId="16" fillId="34" borderId="15" xfId="0" applyNumberFormat="1" applyFont="1" applyFill="1" applyBorder="1"/>
    <xf numFmtId="4" fontId="16" fillId="0" borderId="12" xfId="0" applyNumberFormat="1" applyFont="1" applyBorder="1" applyAlignment="1">
      <alignment horizontal="center"/>
    </xf>
    <xf numFmtId="0" fontId="16" fillId="0" borderId="0" xfId="0" applyFont="1" applyFill="1" applyBorder="1"/>
    <xf numFmtId="0" fontId="0" fillId="0" borderId="0" xfId="0" applyFill="1" applyBorder="1"/>
    <xf numFmtId="4" fontId="0" fillId="0" borderId="0" xfId="0" applyNumberFormat="1" applyFill="1" applyBorder="1"/>
    <xf numFmtId="4" fontId="16" fillId="0" borderId="0" xfId="0" applyNumberFormat="1" applyFont="1" applyFill="1" applyBorder="1"/>
    <xf numFmtId="0" fontId="18" fillId="0" borderId="0" xfId="0" applyFont="1" applyAlignment="1"/>
    <xf numFmtId="0" fontId="0" fillId="0" borderId="0" xfId="0" applyFill="1"/>
    <xf numFmtId="4" fontId="16" fillId="0" borderId="0" xfId="0" applyNumberFormat="1" applyFont="1" applyFill="1" applyBorder="1" applyAlignment="1"/>
    <xf numFmtId="4" fontId="16" fillId="0" borderId="13" xfId="0" applyNumberFormat="1" applyFont="1" applyBorder="1" applyAlignment="1">
      <alignment horizontal="center"/>
    </xf>
    <xf numFmtId="9" fontId="16" fillId="0" borderId="13" xfId="42" applyFont="1" applyBorder="1"/>
    <xf numFmtId="9" fontId="0" fillId="0" borderId="13" xfId="42" applyFont="1" applyBorder="1"/>
    <xf numFmtId="9" fontId="0" fillId="0" borderId="15" xfId="42" applyFont="1" applyBorder="1"/>
    <xf numFmtId="4" fontId="16" fillId="34" borderId="16" xfId="0" applyNumberFormat="1" applyFont="1" applyFill="1" applyBorder="1"/>
    <xf numFmtId="9" fontId="16" fillId="34" borderId="17" xfId="42" applyFont="1" applyFill="1" applyBorder="1"/>
    <xf numFmtId="4" fontId="16" fillId="34" borderId="17" xfId="0" applyNumberFormat="1" applyFont="1" applyFill="1" applyBorder="1"/>
    <xf numFmtId="4" fontId="17" fillId="34" borderId="0" xfId="0" applyNumberFormat="1" applyFont="1" applyFill="1" applyBorder="1"/>
    <xf numFmtId="4" fontId="16" fillId="0" borderId="19" xfId="0" applyNumberFormat="1" applyFont="1" applyBorder="1"/>
    <xf numFmtId="4" fontId="0" fillId="0" borderId="19" xfId="0" applyNumberFormat="1" applyBorder="1"/>
    <xf numFmtId="4" fontId="0" fillId="0" borderId="19" xfId="0" applyNumberFormat="1" applyFill="1" applyBorder="1"/>
    <xf numFmtId="0" fontId="16" fillId="34" borderId="0" xfId="0" applyFont="1" applyFill="1" applyAlignment="1">
      <alignment horizontal="right"/>
    </xf>
    <xf numFmtId="0" fontId="16" fillId="34" borderId="13" xfId="0" applyFont="1" applyFill="1" applyBorder="1" applyAlignment="1">
      <alignment horizontal="right"/>
    </xf>
    <xf numFmtId="4" fontId="16" fillId="34" borderId="16" xfId="0" applyNumberFormat="1" applyFont="1" applyFill="1" applyBorder="1" applyAlignment="1">
      <alignment horizontal="center"/>
    </xf>
    <xf numFmtId="4" fontId="16" fillId="34" borderId="17" xfId="0" applyNumberFormat="1" applyFont="1" applyFill="1" applyBorder="1" applyAlignment="1">
      <alignment horizontal="center"/>
    </xf>
    <xf numFmtId="4" fontId="16" fillId="0" borderId="0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3" xfId="0" applyFont="1" applyBorder="1" applyAlignment="1">
      <alignment horizontal="center"/>
    </xf>
    <xf numFmtId="4" fontId="16" fillId="0" borderId="12" xfId="0" applyNumberFormat="1" applyFont="1" applyBorder="1" applyAlignment="1">
      <alignment horizontal="center"/>
    </xf>
    <xf numFmtId="4" fontId="16" fillId="0" borderId="13" xfId="0" applyNumberFormat="1" applyFont="1" applyBorder="1" applyAlignment="1">
      <alignment horizontal="center"/>
    </xf>
    <xf numFmtId="4" fontId="16" fillId="0" borderId="10" xfId="0" applyNumberFormat="1" applyFont="1" applyBorder="1" applyAlignment="1">
      <alignment horizontal="center"/>
    </xf>
    <xf numFmtId="4" fontId="16" fillId="0" borderId="11" xfId="0" applyNumberFormat="1" applyFont="1" applyBorder="1" applyAlignment="1">
      <alignment horizontal="center"/>
    </xf>
    <xf numFmtId="0" fontId="18" fillId="34" borderId="16" xfId="0" applyFont="1" applyFill="1" applyBorder="1" applyAlignment="1">
      <alignment horizontal="center"/>
    </xf>
    <xf numFmtId="0" fontId="18" fillId="34" borderId="18" xfId="0" applyFont="1" applyFill="1" applyBorder="1" applyAlignment="1">
      <alignment horizontal="center"/>
    </xf>
    <xf numFmtId="0" fontId="18" fillId="34" borderId="17" xfId="0" applyFont="1" applyFill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49"/>
  <sheetViews>
    <sheetView tabSelected="1" view="pageBreakPreview" topLeftCell="B1" zoomScaleNormal="100" zoomScaleSheetLayoutView="100" workbookViewId="0">
      <selection activeCell="S38" sqref="S38"/>
    </sheetView>
  </sheetViews>
  <sheetFormatPr baseColWidth="10" defaultRowHeight="15" x14ac:dyDescent="0.25"/>
  <cols>
    <col min="1" max="1" width="9.28515625" customWidth="1"/>
    <col min="2" max="2" width="5.5703125" customWidth="1"/>
    <col min="5" max="5" width="6.140625" customWidth="1"/>
    <col min="6" max="6" width="7.5703125" customWidth="1"/>
    <col min="7" max="7" width="11.5703125" style="1"/>
    <col min="8" max="8" width="14.42578125" style="1" bestFit="1" customWidth="1"/>
    <col min="9" max="9" width="11.7109375" style="1" customWidth="1"/>
    <col min="10" max="10" width="14.42578125" style="1" bestFit="1" customWidth="1"/>
    <col min="11" max="11" width="15.42578125" style="1" bestFit="1" customWidth="1"/>
    <col min="12" max="12" width="8.7109375" style="1" bestFit="1" customWidth="1"/>
    <col min="13" max="13" width="5.85546875" customWidth="1"/>
    <col min="14" max="14" width="11.5703125" style="2"/>
    <col min="16" max="16" width="25.7109375" customWidth="1"/>
    <col min="17" max="17" width="3.7109375" customWidth="1"/>
    <col min="18" max="18" width="4.42578125" customWidth="1"/>
    <col min="19" max="19" width="34.28515625" style="1" customWidth="1"/>
    <col min="20" max="20" width="14.42578125" style="1" bestFit="1" customWidth="1"/>
  </cols>
  <sheetData>
    <row r="1" spans="2:22" ht="4.9000000000000004" customHeight="1" x14ac:dyDescent="0.25"/>
    <row r="2" spans="2:22" ht="18.75" x14ac:dyDescent="0.3">
      <c r="B2" s="46" t="s">
        <v>78</v>
      </c>
      <c r="C2" s="47"/>
      <c r="D2" s="47"/>
      <c r="E2" s="47"/>
      <c r="F2" s="47"/>
      <c r="G2" s="47"/>
      <c r="H2" s="47"/>
      <c r="I2" s="47"/>
      <c r="J2" s="47"/>
      <c r="K2" s="47"/>
      <c r="L2" s="48"/>
      <c r="N2" s="46" t="s">
        <v>80</v>
      </c>
      <c r="O2" s="47"/>
      <c r="P2" s="47"/>
      <c r="Q2" s="47"/>
      <c r="R2" s="47"/>
      <c r="S2" s="47"/>
      <c r="T2" s="48"/>
      <c r="U2" s="21"/>
      <c r="V2" s="21"/>
    </row>
    <row r="3" spans="2:22" ht="15.75" x14ac:dyDescent="0.25">
      <c r="C3" s="3" t="s">
        <v>71</v>
      </c>
      <c r="D3" s="3"/>
      <c r="E3" s="40">
        <v>2023</v>
      </c>
      <c r="F3" s="41"/>
      <c r="G3" s="42" t="s">
        <v>20</v>
      </c>
      <c r="H3" s="43"/>
      <c r="I3" s="42" t="s">
        <v>21</v>
      </c>
      <c r="J3" s="43"/>
      <c r="K3" s="42" t="s">
        <v>74</v>
      </c>
      <c r="L3" s="43"/>
      <c r="O3" s="3" t="s">
        <v>71</v>
      </c>
      <c r="P3" s="3"/>
      <c r="Q3" s="40">
        <v>2024</v>
      </c>
      <c r="R3" s="41"/>
      <c r="S3" s="42" t="s">
        <v>20</v>
      </c>
      <c r="T3" s="43"/>
      <c r="U3" s="39"/>
      <c r="V3" s="39"/>
    </row>
    <row r="4" spans="2:22" s="3" customFormat="1" x14ac:dyDescent="0.25">
      <c r="C4" s="3" t="s">
        <v>0</v>
      </c>
      <c r="G4" s="16" t="s">
        <v>22</v>
      </c>
      <c r="H4" s="6"/>
      <c r="I4" s="5"/>
      <c r="J4" s="6"/>
      <c r="K4" s="16" t="s">
        <v>75</v>
      </c>
      <c r="L4" s="24" t="s">
        <v>76</v>
      </c>
      <c r="N4" s="4"/>
      <c r="O4" s="3" t="s">
        <v>0</v>
      </c>
      <c r="S4" s="42" t="s">
        <v>22</v>
      </c>
      <c r="T4" s="43"/>
      <c r="U4" s="17"/>
      <c r="V4" s="17"/>
    </row>
    <row r="5" spans="2:22" x14ac:dyDescent="0.25">
      <c r="B5" s="3" t="s">
        <v>23</v>
      </c>
      <c r="C5" s="3" t="s">
        <v>24</v>
      </c>
      <c r="D5" s="3"/>
      <c r="E5" s="3"/>
      <c r="F5" s="3"/>
      <c r="G5" s="5"/>
      <c r="H5" s="6">
        <f>SUM(G6:G9)</f>
        <v>35000</v>
      </c>
      <c r="I5" s="5"/>
      <c r="J5" s="6">
        <f>SUM(I6:I9)</f>
        <v>25901.75</v>
      </c>
      <c r="K5" s="5">
        <f>J5-H5</f>
        <v>-9098.25</v>
      </c>
      <c r="L5" s="25">
        <f>K5/H5</f>
        <v>-0.25995000000000001</v>
      </c>
      <c r="N5" s="4" t="s">
        <v>23</v>
      </c>
      <c r="O5" s="3" t="s">
        <v>24</v>
      </c>
      <c r="P5" s="3"/>
      <c r="Q5" s="3"/>
      <c r="R5" s="3"/>
      <c r="S5" s="32"/>
      <c r="T5" s="32">
        <f>SUM(S6:S9)</f>
        <v>32000</v>
      </c>
      <c r="U5" s="17"/>
      <c r="V5" s="17"/>
    </row>
    <row r="6" spans="2:22" x14ac:dyDescent="0.25">
      <c r="B6" t="s">
        <v>7</v>
      </c>
      <c r="C6" t="s">
        <v>25</v>
      </c>
      <c r="G6" s="7">
        <v>25000</v>
      </c>
      <c r="H6" s="8"/>
      <c r="I6" s="7">
        <v>20120</v>
      </c>
      <c r="J6" s="8"/>
      <c r="K6" s="7">
        <f>I6-G6</f>
        <v>-4880</v>
      </c>
      <c r="L6" s="26">
        <f>K6/G6</f>
        <v>-0.19520000000000001</v>
      </c>
      <c r="N6" s="2" t="s">
        <v>7</v>
      </c>
      <c r="O6" t="s">
        <v>25</v>
      </c>
      <c r="S6" s="33">
        <v>25000</v>
      </c>
      <c r="T6" s="33"/>
      <c r="U6" s="18"/>
      <c r="V6" s="18"/>
    </row>
    <row r="7" spans="2:22" x14ac:dyDescent="0.25">
      <c r="B7" t="s">
        <v>2</v>
      </c>
      <c r="C7" t="s">
        <v>26</v>
      </c>
      <c r="G7" s="7">
        <v>5000</v>
      </c>
      <c r="H7" s="8"/>
      <c r="I7" s="7">
        <v>4225.62</v>
      </c>
      <c r="J7" s="8"/>
      <c r="K7" s="7">
        <f t="shared" ref="K7:K9" si="0">I7-G7</f>
        <v>-774.38000000000011</v>
      </c>
      <c r="L7" s="26">
        <f t="shared" ref="L7:L9" si="1">K7/G7</f>
        <v>-0.15487600000000001</v>
      </c>
      <c r="N7" s="2" t="s">
        <v>2</v>
      </c>
      <c r="O7" t="s">
        <v>26</v>
      </c>
      <c r="S7" s="33">
        <v>5000</v>
      </c>
      <c r="T7" s="33"/>
      <c r="U7" s="18"/>
      <c r="V7" s="18"/>
    </row>
    <row r="8" spans="2:22" x14ac:dyDescent="0.25">
      <c r="G8" s="7"/>
      <c r="H8" s="8"/>
      <c r="I8" s="7"/>
      <c r="J8" s="8"/>
      <c r="K8" s="7"/>
      <c r="L8" s="26"/>
      <c r="S8" s="33"/>
      <c r="T8" s="33"/>
      <c r="U8" s="18"/>
      <c r="V8" s="18"/>
    </row>
    <row r="9" spans="2:22" x14ac:dyDescent="0.25">
      <c r="B9" t="s">
        <v>3</v>
      </c>
      <c r="C9" t="s">
        <v>27</v>
      </c>
      <c r="G9" s="7">
        <v>5000</v>
      </c>
      <c r="H9" s="8"/>
      <c r="I9" s="7">
        <v>1556.13</v>
      </c>
      <c r="J9" s="8"/>
      <c r="K9" s="7">
        <f t="shared" si="0"/>
        <v>-3443.87</v>
      </c>
      <c r="L9" s="26">
        <f t="shared" si="1"/>
        <v>-0.688774</v>
      </c>
      <c r="N9" s="2" t="s">
        <v>3</v>
      </c>
      <c r="O9" t="s">
        <v>27</v>
      </c>
      <c r="S9" s="33">
        <v>2000</v>
      </c>
      <c r="T9" s="33"/>
      <c r="U9" s="18"/>
      <c r="V9" s="18"/>
    </row>
    <row r="10" spans="2:22" x14ac:dyDescent="0.25">
      <c r="B10" s="3" t="s">
        <v>28</v>
      </c>
      <c r="C10" s="3" t="s">
        <v>29</v>
      </c>
      <c r="D10" s="3"/>
      <c r="E10" s="3"/>
      <c r="F10" s="3"/>
      <c r="G10" s="5"/>
      <c r="H10" s="6">
        <f>SUM(G11:G13)</f>
        <v>1300</v>
      </c>
      <c r="I10" s="5"/>
      <c r="J10" s="6">
        <f>SUM(I11:I13)</f>
        <v>1675.42</v>
      </c>
      <c r="K10" s="5">
        <f>J10-H10</f>
        <v>375.42000000000007</v>
      </c>
      <c r="L10" s="25">
        <f>K10/H10</f>
        <v>0.28878461538461542</v>
      </c>
      <c r="N10" s="4" t="s">
        <v>28</v>
      </c>
      <c r="O10" s="3" t="s">
        <v>29</v>
      </c>
      <c r="P10" s="3"/>
      <c r="Q10" s="3"/>
      <c r="R10" s="3"/>
      <c r="S10" s="32"/>
      <c r="T10" s="32">
        <f>SUM(S11:S13)</f>
        <v>2000</v>
      </c>
      <c r="U10" s="17"/>
      <c r="V10" s="17"/>
    </row>
    <row r="11" spans="2:22" x14ac:dyDescent="0.25">
      <c r="B11" t="s">
        <v>30</v>
      </c>
      <c r="C11" t="s">
        <v>31</v>
      </c>
      <c r="G11" s="7">
        <v>1000</v>
      </c>
      <c r="H11" s="8"/>
      <c r="I11" s="7">
        <v>1675.42</v>
      </c>
      <c r="J11" s="8"/>
      <c r="K11" s="7">
        <f t="shared" ref="K11:K13" si="2">I11-G11</f>
        <v>675.42000000000007</v>
      </c>
      <c r="L11" s="26">
        <v>0</v>
      </c>
      <c r="N11" s="2" t="s">
        <v>30</v>
      </c>
      <c r="O11" t="s">
        <v>31</v>
      </c>
      <c r="S11" s="33">
        <v>2000</v>
      </c>
      <c r="T11" s="33"/>
      <c r="U11" s="18"/>
      <c r="V11" s="18"/>
    </row>
    <row r="12" spans="2:22" x14ac:dyDescent="0.25">
      <c r="B12" t="s">
        <v>32</v>
      </c>
      <c r="C12" t="s">
        <v>25</v>
      </c>
      <c r="G12" s="7"/>
      <c r="H12" s="8"/>
      <c r="I12" s="7"/>
      <c r="J12" s="8"/>
      <c r="K12" s="7"/>
      <c r="L12" s="26"/>
      <c r="N12" s="2" t="s">
        <v>32</v>
      </c>
      <c r="O12" t="s">
        <v>25</v>
      </c>
      <c r="S12" s="33">
        <v>0</v>
      </c>
      <c r="T12" s="33"/>
      <c r="U12" s="18"/>
      <c r="V12" s="18"/>
    </row>
    <row r="13" spans="2:22" x14ac:dyDescent="0.25">
      <c r="B13" t="s">
        <v>33</v>
      </c>
      <c r="C13" t="s">
        <v>26</v>
      </c>
      <c r="G13" s="7">
        <v>300</v>
      </c>
      <c r="H13" s="8"/>
      <c r="I13" s="7">
        <v>0</v>
      </c>
      <c r="J13" s="8"/>
      <c r="K13" s="7">
        <f t="shared" si="2"/>
        <v>-300</v>
      </c>
      <c r="L13" s="26">
        <f t="shared" ref="L13" si="3">K13/G13</f>
        <v>-1</v>
      </c>
      <c r="N13" s="2" t="s">
        <v>33</v>
      </c>
      <c r="O13" t="s">
        <v>26</v>
      </c>
      <c r="S13" s="33">
        <v>0</v>
      </c>
      <c r="T13" s="33"/>
      <c r="U13" s="18"/>
      <c r="V13" s="18"/>
    </row>
    <row r="14" spans="2:22" x14ac:dyDescent="0.25">
      <c r="B14" s="3" t="s">
        <v>34</v>
      </c>
      <c r="C14" s="3" t="s">
        <v>35</v>
      </c>
      <c r="D14" s="3"/>
      <c r="E14" s="3"/>
      <c r="F14" s="3"/>
      <c r="G14" s="5"/>
      <c r="H14" s="6">
        <f>SUM(G15:G19)</f>
        <v>16500</v>
      </c>
      <c r="I14" s="5"/>
      <c r="J14" s="6">
        <f>SUM(I15:I19)</f>
        <v>1923.12</v>
      </c>
      <c r="K14" s="5">
        <f>J14-H14</f>
        <v>-14576.880000000001</v>
      </c>
      <c r="L14" s="25">
        <f>K14/H14</f>
        <v>-0.88344727272727275</v>
      </c>
      <c r="N14" s="4" t="s">
        <v>34</v>
      </c>
      <c r="O14" s="3" t="s">
        <v>35</v>
      </c>
      <c r="P14" s="3"/>
      <c r="Q14" s="3"/>
      <c r="R14" s="3"/>
      <c r="S14" s="32"/>
      <c r="T14" s="32">
        <f>SUM(S15:S19)</f>
        <v>15500</v>
      </c>
      <c r="U14" s="17"/>
      <c r="V14" s="17"/>
    </row>
    <row r="15" spans="2:22" x14ac:dyDescent="0.25">
      <c r="B15" t="s">
        <v>36</v>
      </c>
      <c r="C15" t="s">
        <v>25</v>
      </c>
      <c r="G15" s="7">
        <v>4000</v>
      </c>
      <c r="H15" s="8"/>
      <c r="I15" s="7">
        <v>860</v>
      </c>
      <c r="J15" s="8"/>
      <c r="K15" s="7">
        <f t="shared" ref="K15:K19" si="4">I15-G15</f>
        <v>-3140</v>
      </c>
      <c r="L15" s="26">
        <f t="shared" ref="L15:L19" si="5">K15/G15</f>
        <v>-0.78500000000000003</v>
      </c>
      <c r="N15" s="2" t="s">
        <v>36</v>
      </c>
      <c r="O15" t="s">
        <v>25</v>
      </c>
      <c r="S15" s="33">
        <v>4000</v>
      </c>
      <c r="T15" s="33"/>
      <c r="U15" s="18"/>
      <c r="V15" s="18"/>
    </row>
    <row r="16" spans="2:22" x14ac:dyDescent="0.25">
      <c r="B16" t="s">
        <v>37</v>
      </c>
      <c r="C16" t="s">
        <v>38</v>
      </c>
      <c r="G16" s="7">
        <v>1000</v>
      </c>
      <c r="H16" s="8"/>
      <c r="I16" s="7">
        <v>0</v>
      </c>
      <c r="J16" s="8"/>
      <c r="K16" s="7">
        <f t="shared" si="4"/>
        <v>-1000</v>
      </c>
      <c r="L16" s="26">
        <f t="shared" si="5"/>
        <v>-1</v>
      </c>
      <c r="N16" s="2" t="s">
        <v>37</v>
      </c>
      <c r="O16" t="s">
        <v>38</v>
      </c>
      <c r="S16" s="33">
        <v>0</v>
      </c>
      <c r="T16" s="33"/>
      <c r="U16" s="18"/>
      <c r="V16" s="18"/>
    </row>
    <row r="17" spans="2:22" x14ac:dyDescent="0.25">
      <c r="B17" t="s">
        <v>15</v>
      </c>
      <c r="C17" t="s">
        <v>39</v>
      </c>
      <c r="G17" s="7">
        <v>6000</v>
      </c>
      <c r="H17" s="8"/>
      <c r="I17" s="7">
        <v>0</v>
      </c>
      <c r="J17" s="8"/>
      <c r="K17" s="7">
        <f t="shared" si="4"/>
        <v>-6000</v>
      </c>
      <c r="L17" s="26">
        <f t="shared" si="5"/>
        <v>-1</v>
      </c>
      <c r="N17" s="2" t="s">
        <v>15</v>
      </c>
      <c r="O17" t="s">
        <v>39</v>
      </c>
      <c r="S17" s="33">
        <v>6000</v>
      </c>
      <c r="T17" s="33"/>
      <c r="U17" s="18"/>
      <c r="V17" s="18"/>
    </row>
    <row r="18" spans="2:22" x14ac:dyDescent="0.25">
      <c r="B18" t="s">
        <v>40</v>
      </c>
      <c r="C18" t="s">
        <v>26</v>
      </c>
      <c r="G18" s="7">
        <v>3000</v>
      </c>
      <c r="H18" s="8"/>
      <c r="I18" s="7">
        <v>1063.1199999999999</v>
      </c>
      <c r="J18" s="8"/>
      <c r="K18" s="7">
        <f t="shared" si="4"/>
        <v>-1936.88</v>
      </c>
      <c r="L18" s="26">
        <f t="shared" si="5"/>
        <v>-0.64562666666666668</v>
      </c>
      <c r="N18" s="2" t="s">
        <v>40</v>
      </c>
      <c r="O18" t="s">
        <v>26</v>
      </c>
      <c r="S18" s="33">
        <v>3000</v>
      </c>
      <c r="T18" s="33"/>
      <c r="U18" s="18"/>
      <c r="V18" s="18"/>
    </row>
    <row r="19" spans="2:22" x14ac:dyDescent="0.25">
      <c r="B19" t="s">
        <v>41</v>
      </c>
      <c r="C19" t="s">
        <v>42</v>
      </c>
      <c r="G19" s="7">
        <v>2500</v>
      </c>
      <c r="H19" s="8"/>
      <c r="I19" s="7">
        <v>0</v>
      </c>
      <c r="J19" s="8"/>
      <c r="K19" s="7">
        <f t="shared" si="4"/>
        <v>-2500</v>
      </c>
      <c r="L19" s="26">
        <f t="shared" si="5"/>
        <v>-1</v>
      </c>
      <c r="N19" s="2" t="s">
        <v>41</v>
      </c>
      <c r="O19" t="s">
        <v>42</v>
      </c>
      <c r="S19" s="33">
        <v>2500</v>
      </c>
      <c r="T19" s="33"/>
      <c r="U19" s="18"/>
      <c r="V19" s="18"/>
    </row>
    <row r="20" spans="2:22" x14ac:dyDescent="0.25">
      <c r="B20" s="3" t="s">
        <v>43</v>
      </c>
      <c r="C20" s="3" t="s">
        <v>44</v>
      </c>
      <c r="D20" s="3"/>
      <c r="E20" s="3"/>
      <c r="F20" s="3"/>
      <c r="G20" s="5"/>
      <c r="H20" s="6">
        <f>SUM(G21:G25)</f>
        <v>17500</v>
      </c>
      <c r="I20" s="5"/>
      <c r="J20" s="6">
        <f>SUM(I21:I25)</f>
        <v>12774.2</v>
      </c>
      <c r="K20" s="5">
        <f>J20-H20</f>
        <v>-4725.7999999999993</v>
      </c>
      <c r="L20" s="25">
        <f>K20/H20</f>
        <v>-0.27004571428571422</v>
      </c>
      <c r="N20" s="4" t="s">
        <v>43</v>
      </c>
      <c r="O20" s="3" t="s">
        <v>44</v>
      </c>
      <c r="P20" s="3"/>
      <c r="Q20" s="3"/>
      <c r="R20" s="3"/>
      <c r="S20" s="32"/>
      <c r="T20" s="32">
        <f>SUM(S21:S25)</f>
        <v>22000</v>
      </c>
      <c r="U20" s="17"/>
      <c r="V20" s="17"/>
    </row>
    <row r="21" spans="2:22" x14ac:dyDescent="0.25">
      <c r="B21" t="s">
        <v>6</v>
      </c>
      <c r="C21" t="s">
        <v>25</v>
      </c>
      <c r="G21" s="7">
        <v>1500</v>
      </c>
      <c r="H21" s="8"/>
      <c r="I21" s="7">
        <v>1075.51</v>
      </c>
      <c r="J21" s="8"/>
      <c r="K21" s="7">
        <f t="shared" ref="K21:K25" si="6">I21-G21</f>
        <v>-424.49</v>
      </c>
      <c r="L21" s="26">
        <f t="shared" ref="L21:L25" si="7">K21/G21</f>
        <v>-0.28299333333333332</v>
      </c>
      <c r="N21" s="2" t="s">
        <v>6</v>
      </c>
      <c r="O21" t="s">
        <v>25</v>
      </c>
      <c r="S21" s="33">
        <v>2500</v>
      </c>
      <c r="T21" s="33"/>
      <c r="U21" s="18"/>
      <c r="V21" s="18"/>
    </row>
    <row r="22" spans="2:22" x14ac:dyDescent="0.25">
      <c r="B22" t="s">
        <v>9</v>
      </c>
      <c r="C22" t="s">
        <v>45</v>
      </c>
      <c r="G22" s="7">
        <v>5500</v>
      </c>
      <c r="H22" s="8"/>
      <c r="I22" s="7">
        <v>3851.79</v>
      </c>
      <c r="J22" s="8"/>
      <c r="K22" s="7">
        <f t="shared" si="6"/>
        <v>-1648.21</v>
      </c>
      <c r="L22" s="26">
        <f t="shared" si="7"/>
        <v>-0.29967454545454547</v>
      </c>
      <c r="N22" s="2" t="s">
        <v>9</v>
      </c>
      <c r="O22" t="s">
        <v>45</v>
      </c>
      <c r="S22" s="33">
        <v>5500</v>
      </c>
      <c r="T22" s="33"/>
      <c r="U22" s="18"/>
      <c r="V22" s="18"/>
    </row>
    <row r="23" spans="2:22" x14ac:dyDescent="0.25">
      <c r="B23" t="s">
        <v>11</v>
      </c>
      <c r="C23" t="s">
        <v>46</v>
      </c>
      <c r="G23" s="7">
        <v>3000</v>
      </c>
      <c r="H23" s="8"/>
      <c r="I23" s="7">
        <v>2945.13</v>
      </c>
      <c r="J23" s="8"/>
      <c r="K23" s="7">
        <f t="shared" si="6"/>
        <v>-54.869999999999891</v>
      </c>
      <c r="L23" s="26">
        <f t="shared" si="7"/>
        <v>-1.8289999999999963E-2</v>
      </c>
      <c r="N23" s="2" t="s">
        <v>11</v>
      </c>
      <c r="O23" t="s">
        <v>46</v>
      </c>
      <c r="S23" s="33">
        <v>4000</v>
      </c>
      <c r="T23" s="33"/>
      <c r="U23" s="18"/>
      <c r="V23" s="18"/>
    </row>
    <row r="24" spans="2:22" x14ac:dyDescent="0.25">
      <c r="B24" t="s">
        <v>13</v>
      </c>
      <c r="C24" t="s">
        <v>38</v>
      </c>
      <c r="G24" s="7">
        <v>4500</v>
      </c>
      <c r="H24" s="8"/>
      <c r="I24" s="7">
        <v>1900</v>
      </c>
      <c r="J24" s="8"/>
      <c r="K24" s="7">
        <f t="shared" si="6"/>
        <v>-2600</v>
      </c>
      <c r="L24" s="26">
        <f t="shared" si="7"/>
        <v>-0.57777777777777772</v>
      </c>
      <c r="N24" s="2" t="s">
        <v>13</v>
      </c>
      <c r="O24" t="s">
        <v>38</v>
      </c>
      <c r="S24" s="33">
        <v>6000</v>
      </c>
      <c r="T24" s="33"/>
      <c r="U24" s="18"/>
      <c r="V24" s="18"/>
    </row>
    <row r="25" spans="2:22" x14ac:dyDescent="0.25">
      <c r="B25" t="s">
        <v>1</v>
      </c>
      <c r="C25" t="s">
        <v>47</v>
      </c>
      <c r="G25" s="7">
        <v>3000</v>
      </c>
      <c r="H25" s="8"/>
      <c r="I25" s="7">
        <v>3001.77</v>
      </c>
      <c r="J25" s="8"/>
      <c r="K25" s="7">
        <f t="shared" si="6"/>
        <v>1.7699999999999818</v>
      </c>
      <c r="L25" s="26">
        <f t="shared" si="7"/>
        <v>5.8999999999999396E-4</v>
      </c>
      <c r="N25" s="2" t="s">
        <v>1</v>
      </c>
      <c r="O25" t="s">
        <v>47</v>
      </c>
      <c r="S25" s="33">
        <v>4000</v>
      </c>
      <c r="T25" s="33"/>
      <c r="U25" s="18"/>
      <c r="V25" s="18"/>
    </row>
    <row r="26" spans="2:22" x14ac:dyDescent="0.25">
      <c r="B26" s="3" t="s">
        <v>48</v>
      </c>
      <c r="C26" s="3" t="s">
        <v>49</v>
      </c>
      <c r="D26" s="3"/>
      <c r="E26" s="3"/>
      <c r="F26" s="3"/>
      <c r="G26" s="5"/>
      <c r="H26" s="6">
        <f>SUM(G27:G33)</f>
        <v>27029.059999999998</v>
      </c>
      <c r="I26" s="5"/>
      <c r="J26" s="6">
        <f>SUM(I27:I33)</f>
        <v>27911.14</v>
      </c>
      <c r="K26" s="5">
        <f>J26-H26</f>
        <v>882.08000000000175</v>
      </c>
      <c r="L26" s="25">
        <f>K26/H26</f>
        <v>3.2634505232516479E-2</v>
      </c>
      <c r="N26" s="4" t="s">
        <v>48</v>
      </c>
      <c r="O26" s="3" t="s">
        <v>49</v>
      </c>
      <c r="P26" s="3"/>
      <c r="Q26" s="3"/>
      <c r="R26" s="3"/>
      <c r="S26" s="32"/>
      <c r="T26" s="32">
        <f>SUM(S27:S33)</f>
        <v>27411.570000000007</v>
      </c>
      <c r="U26" s="17"/>
      <c r="V26" s="17"/>
    </row>
    <row r="27" spans="2:22" x14ac:dyDescent="0.25">
      <c r="B27" t="s">
        <v>8</v>
      </c>
      <c r="C27" t="s">
        <v>50</v>
      </c>
      <c r="G27" s="7">
        <v>2700</v>
      </c>
      <c r="H27" s="8"/>
      <c r="I27" s="7">
        <v>836.43</v>
      </c>
      <c r="J27" s="8"/>
      <c r="K27" s="7">
        <f t="shared" ref="K27:K33" si="8">I27-G27</f>
        <v>-1863.5700000000002</v>
      </c>
      <c r="L27" s="26">
        <f t="shared" ref="L27:L33" si="9">K27/G27</f>
        <v>-0.69021111111111122</v>
      </c>
      <c r="N27" s="2" t="s">
        <v>8</v>
      </c>
      <c r="O27" t="s">
        <v>50</v>
      </c>
      <c r="S27" s="33">
        <v>1700</v>
      </c>
      <c r="T27" s="33"/>
      <c r="U27" s="18"/>
      <c r="V27" s="18"/>
    </row>
    <row r="28" spans="2:22" x14ac:dyDescent="0.25">
      <c r="B28" t="s">
        <v>51</v>
      </c>
      <c r="C28" t="s">
        <v>31</v>
      </c>
      <c r="G28" s="7">
        <v>500</v>
      </c>
      <c r="H28" s="8"/>
      <c r="I28" s="7">
        <v>407.14</v>
      </c>
      <c r="J28" s="8"/>
      <c r="K28" s="7">
        <f t="shared" si="8"/>
        <v>-92.860000000000014</v>
      </c>
      <c r="L28" s="26">
        <f t="shared" si="9"/>
        <v>-0.18572000000000002</v>
      </c>
      <c r="N28" s="2" t="s">
        <v>51</v>
      </c>
      <c r="O28" t="s">
        <v>31</v>
      </c>
      <c r="S28" s="33">
        <v>500</v>
      </c>
      <c r="T28" s="33"/>
      <c r="U28" s="18"/>
      <c r="V28" s="18"/>
    </row>
    <row r="29" spans="2:22" x14ac:dyDescent="0.25">
      <c r="B29" t="s">
        <v>14</v>
      </c>
      <c r="C29" t="s">
        <v>52</v>
      </c>
      <c r="G29" s="7">
        <v>2000</v>
      </c>
      <c r="H29" s="8"/>
      <c r="I29" s="7">
        <v>2394.08</v>
      </c>
      <c r="J29" s="8"/>
      <c r="K29" s="7">
        <f t="shared" si="8"/>
        <v>394.07999999999993</v>
      </c>
      <c r="L29" s="26">
        <f t="shared" si="9"/>
        <v>0.19703999999999997</v>
      </c>
      <c r="N29" s="2" t="s">
        <v>14</v>
      </c>
      <c r="O29" t="s">
        <v>52</v>
      </c>
      <c r="S29" s="33">
        <v>2500</v>
      </c>
      <c r="T29" s="33"/>
      <c r="U29" s="18"/>
      <c r="V29" s="18"/>
    </row>
    <row r="30" spans="2:22" x14ac:dyDescent="0.25">
      <c r="B30" t="s">
        <v>53</v>
      </c>
      <c r="C30" t="s">
        <v>38</v>
      </c>
      <c r="G30" s="7">
        <v>2000</v>
      </c>
      <c r="H30" s="8"/>
      <c r="I30" s="7">
        <v>2256.65</v>
      </c>
      <c r="J30" s="8"/>
      <c r="K30" s="7">
        <f t="shared" si="8"/>
        <v>256.65000000000009</v>
      </c>
      <c r="L30" s="26">
        <f t="shared" si="9"/>
        <v>0.12832500000000005</v>
      </c>
      <c r="N30" s="2" t="s">
        <v>53</v>
      </c>
      <c r="O30" t="s">
        <v>38</v>
      </c>
      <c r="S30" s="33">
        <v>3000</v>
      </c>
      <c r="T30" s="33"/>
      <c r="U30" s="18"/>
      <c r="V30" s="18"/>
    </row>
    <row r="31" spans="2:22" x14ac:dyDescent="0.25">
      <c r="B31" t="s">
        <v>18</v>
      </c>
      <c r="C31" t="s">
        <v>26</v>
      </c>
      <c r="G31" s="7">
        <v>2500</v>
      </c>
      <c r="H31" s="8"/>
      <c r="I31" s="7">
        <v>2760.43</v>
      </c>
      <c r="J31" s="8"/>
      <c r="K31" s="7">
        <f t="shared" si="8"/>
        <v>260.42999999999984</v>
      </c>
      <c r="L31" s="26">
        <f t="shared" si="9"/>
        <v>0.10417199999999993</v>
      </c>
      <c r="N31" s="2" t="s">
        <v>18</v>
      </c>
      <c r="O31" t="s">
        <v>26</v>
      </c>
      <c r="S31" s="33">
        <v>3000</v>
      </c>
      <c r="T31" s="33"/>
      <c r="U31" s="18"/>
      <c r="V31" s="18"/>
    </row>
    <row r="32" spans="2:22" x14ac:dyDescent="0.25">
      <c r="B32" t="s">
        <v>4</v>
      </c>
      <c r="C32" t="s">
        <v>54</v>
      </c>
      <c r="G32" s="7">
        <v>2329.0599999999977</v>
      </c>
      <c r="H32" s="8"/>
      <c r="I32" s="7">
        <v>3122.37</v>
      </c>
      <c r="J32" s="8"/>
      <c r="K32" s="7">
        <f t="shared" si="8"/>
        <v>793.31000000000222</v>
      </c>
      <c r="L32" s="26">
        <f t="shared" si="9"/>
        <v>0.34061380986320788</v>
      </c>
      <c r="N32" s="2" t="s">
        <v>4</v>
      </c>
      <c r="O32" t="s">
        <v>54</v>
      </c>
      <c r="S32" s="33">
        <v>4211.570000000007</v>
      </c>
      <c r="T32" s="33"/>
      <c r="U32" s="31">
        <f>+T5+T10+T14+T20+S27+S28+S29+S30+S31+S33</f>
        <v>94700</v>
      </c>
      <c r="V32" s="18"/>
    </row>
    <row r="33" spans="2:23" x14ac:dyDescent="0.25">
      <c r="B33" t="s">
        <v>17</v>
      </c>
      <c r="C33" t="s">
        <v>55</v>
      </c>
      <c r="G33" s="9">
        <v>15000</v>
      </c>
      <c r="H33" s="10"/>
      <c r="I33" s="9">
        <v>16134.04</v>
      </c>
      <c r="J33" s="10"/>
      <c r="K33" s="9">
        <f t="shared" si="8"/>
        <v>1134.0400000000009</v>
      </c>
      <c r="L33" s="27">
        <f t="shared" si="9"/>
        <v>7.5602666666666721E-2</v>
      </c>
      <c r="N33" s="2" t="s">
        <v>17</v>
      </c>
      <c r="O33" t="s">
        <v>55</v>
      </c>
      <c r="S33" s="33">
        <v>12500</v>
      </c>
      <c r="T33" s="33"/>
      <c r="U33" s="18"/>
      <c r="V33" s="18"/>
    </row>
    <row r="34" spans="2:23" x14ac:dyDescent="0.25">
      <c r="B34" s="11"/>
      <c r="C34" s="35" t="s">
        <v>77</v>
      </c>
      <c r="D34" s="35"/>
      <c r="E34" s="35"/>
      <c r="F34" s="36"/>
      <c r="G34" s="28"/>
      <c r="H34" s="30">
        <f>SUM(H5:H33)</f>
        <v>97329.06</v>
      </c>
      <c r="I34" s="28"/>
      <c r="J34" s="30">
        <f>SUM(J5:J33)</f>
        <v>70185.63</v>
      </c>
      <c r="K34" s="28">
        <f>J34-H34</f>
        <v>-27143.429999999993</v>
      </c>
      <c r="L34" s="29">
        <f>K34/H34</f>
        <v>-0.27888310027858065</v>
      </c>
      <c r="O34" s="35" t="s">
        <v>77</v>
      </c>
      <c r="P34" s="35"/>
      <c r="Q34" s="35"/>
      <c r="R34" s="36"/>
      <c r="S34" s="28"/>
      <c r="T34" s="30">
        <f>SUM(T5:T33)</f>
        <v>98911.57</v>
      </c>
      <c r="U34" s="17"/>
      <c r="V34" s="17"/>
    </row>
    <row r="35" spans="2:23" x14ac:dyDescent="0.25">
      <c r="U35" s="19"/>
      <c r="V35" s="18"/>
    </row>
    <row r="36" spans="2:23" ht="18.75" x14ac:dyDescent="0.3">
      <c r="B36" s="46" t="s">
        <v>79</v>
      </c>
      <c r="C36" s="47"/>
      <c r="D36" s="47"/>
      <c r="E36" s="47"/>
      <c r="F36" s="47"/>
      <c r="G36" s="47"/>
      <c r="H36" s="47"/>
      <c r="I36" s="47"/>
      <c r="J36" s="47"/>
      <c r="K36" s="47"/>
      <c r="L36" s="48"/>
      <c r="N36" s="46" t="s">
        <v>81</v>
      </c>
      <c r="O36" s="47"/>
      <c r="P36" s="47"/>
      <c r="Q36" s="47"/>
      <c r="R36" s="47"/>
      <c r="S36" s="47"/>
      <c r="T36" s="48"/>
      <c r="U36" s="18"/>
      <c r="V36" s="18"/>
    </row>
    <row r="37" spans="2:23" x14ac:dyDescent="0.25">
      <c r="C37" s="3" t="s">
        <v>56</v>
      </c>
      <c r="D37" s="3"/>
      <c r="E37" s="40">
        <v>2023</v>
      </c>
      <c r="F37" s="41"/>
      <c r="G37" s="42" t="s">
        <v>20</v>
      </c>
      <c r="H37" s="43"/>
      <c r="I37" s="42" t="s">
        <v>73</v>
      </c>
      <c r="J37" s="43"/>
      <c r="K37" s="16" t="s">
        <v>75</v>
      </c>
      <c r="L37" s="24" t="s">
        <v>76</v>
      </c>
      <c r="O37" s="3" t="s">
        <v>56</v>
      </c>
      <c r="P37" s="3"/>
      <c r="Q37" s="40">
        <v>2024</v>
      </c>
      <c r="R37" s="41"/>
      <c r="S37" s="44" t="s">
        <v>20</v>
      </c>
      <c r="T37" s="45"/>
      <c r="U37" s="23"/>
      <c r="V37" s="23"/>
      <c r="W37" s="1"/>
    </row>
    <row r="38" spans="2:23" x14ac:dyDescent="0.25">
      <c r="B38" t="s">
        <v>5</v>
      </c>
      <c r="C38" t="s">
        <v>57</v>
      </c>
      <c r="G38" s="13">
        <v>52703.13</v>
      </c>
      <c r="H38" s="8"/>
      <c r="I38" s="7">
        <v>52703.13</v>
      </c>
      <c r="J38" s="8"/>
      <c r="K38" s="7">
        <f t="shared" ref="K38:K45" si="10">I38-G38</f>
        <v>0</v>
      </c>
      <c r="L38" s="26">
        <f t="shared" ref="L38:L44" si="11">K38/G38</f>
        <v>0</v>
      </c>
      <c r="N38" s="2" t="s">
        <v>5</v>
      </c>
      <c r="O38" t="s">
        <v>57</v>
      </c>
      <c r="S38" s="34">
        <v>52249.68</v>
      </c>
      <c r="T38" s="33"/>
      <c r="U38" s="18"/>
      <c r="V38" s="18"/>
    </row>
    <row r="39" spans="2:23" x14ac:dyDescent="0.25">
      <c r="B39" t="s">
        <v>10</v>
      </c>
      <c r="C39" t="s">
        <v>58</v>
      </c>
      <c r="G39" s="13">
        <v>0</v>
      </c>
      <c r="H39" s="8"/>
      <c r="I39" s="7">
        <v>0</v>
      </c>
      <c r="J39" s="8"/>
      <c r="K39" s="7">
        <f t="shared" si="10"/>
        <v>0</v>
      </c>
      <c r="L39" s="26">
        <v>0</v>
      </c>
      <c r="N39" s="2" t="s">
        <v>10</v>
      </c>
      <c r="O39" t="s">
        <v>58</v>
      </c>
      <c r="S39" s="34">
        <v>0</v>
      </c>
      <c r="T39" s="33"/>
      <c r="U39" s="18"/>
      <c r="V39" s="18"/>
    </row>
    <row r="40" spans="2:23" x14ac:dyDescent="0.25">
      <c r="B40" t="s">
        <v>59</v>
      </c>
      <c r="C40" t="s">
        <v>60</v>
      </c>
      <c r="G40" s="13">
        <v>33625.93</v>
      </c>
      <c r="H40" s="8"/>
      <c r="I40" s="7">
        <v>33989.39</v>
      </c>
      <c r="J40" s="8"/>
      <c r="K40" s="7">
        <f t="shared" si="10"/>
        <v>363.45999999999913</v>
      </c>
      <c r="L40" s="26">
        <f t="shared" si="11"/>
        <v>1.0808920377815546E-2</v>
      </c>
      <c r="N40" s="2" t="s">
        <v>59</v>
      </c>
      <c r="O40" t="s">
        <v>60</v>
      </c>
      <c r="S40" s="34">
        <v>30661.89</v>
      </c>
      <c r="T40" s="33"/>
      <c r="U40" s="18"/>
      <c r="V40" s="18"/>
    </row>
    <row r="41" spans="2:23" x14ac:dyDescent="0.25">
      <c r="B41" t="s">
        <v>12</v>
      </c>
      <c r="C41" t="s">
        <v>61</v>
      </c>
      <c r="G41" s="13">
        <v>6000</v>
      </c>
      <c r="H41" s="8"/>
      <c r="I41" s="7">
        <v>12985</v>
      </c>
      <c r="J41" s="8"/>
      <c r="K41" s="7">
        <f t="shared" si="10"/>
        <v>6985</v>
      </c>
      <c r="L41" s="26">
        <f t="shared" si="11"/>
        <v>1.1641666666666666</v>
      </c>
      <c r="N41" s="2" t="s">
        <v>12</v>
      </c>
      <c r="O41" t="s">
        <v>62</v>
      </c>
      <c r="S41" s="34">
        <v>13000</v>
      </c>
      <c r="T41" s="33"/>
      <c r="U41" s="18"/>
      <c r="V41" s="18"/>
    </row>
    <row r="42" spans="2:23" x14ac:dyDescent="0.25">
      <c r="B42" t="s">
        <v>63</v>
      </c>
      <c r="C42" t="s">
        <v>64</v>
      </c>
      <c r="G42" s="13">
        <v>2000</v>
      </c>
      <c r="H42" s="8"/>
      <c r="I42" s="7">
        <v>0</v>
      </c>
      <c r="J42" s="8"/>
      <c r="K42" s="7">
        <f t="shared" si="10"/>
        <v>-2000</v>
      </c>
      <c r="L42" s="26">
        <f t="shared" si="11"/>
        <v>-1</v>
      </c>
      <c r="N42" s="2" t="s">
        <v>63</v>
      </c>
      <c r="O42" t="s">
        <v>65</v>
      </c>
      <c r="S42" s="34">
        <v>0</v>
      </c>
      <c r="T42" s="33"/>
      <c r="U42" s="18"/>
      <c r="V42" s="19"/>
    </row>
    <row r="43" spans="2:23" x14ac:dyDescent="0.25">
      <c r="B43" t="s">
        <v>66</v>
      </c>
      <c r="C43" t="s">
        <v>67</v>
      </c>
      <c r="G43" s="12">
        <v>0</v>
      </c>
      <c r="H43" s="8"/>
      <c r="I43" s="7">
        <v>0</v>
      </c>
      <c r="J43" s="8"/>
      <c r="K43" s="7">
        <f t="shared" si="10"/>
        <v>0</v>
      </c>
      <c r="L43" s="26">
        <v>0</v>
      </c>
      <c r="N43" s="2" t="s">
        <v>66</v>
      </c>
      <c r="O43" s="22" t="s">
        <v>67</v>
      </c>
      <c r="P43" s="22"/>
      <c r="Q43" s="22"/>
      <c r="R43" s="22"/>
      <c r="S43" s="34">
        <v>0</v>
      </c>
      <c r="T43" s="33"/>
      <c r="U43" s="18"/>
      <c r="V43" s="18"/>
    </row>
    <row r="44" spans="2:23" x14ac:dyDescent="0.25">
      <c r="B44" t="s">
        <v>16</v>
      </c>
      <c r="C44" t="s">
        <v>68</v>
      </c>
      <c r="G44" s="12">
        <v>3000</v>
      </c>
      <c r="H44" s="8"/>
      <c r="I44" s="7">
        <v>0</v>
      </c>
      <c r="J44" s="8"/>
      <c r="K44" s="7">
        <f t="shared" si="10"/>
        <v>-3000</v>
      </c>
      <c r="L44" s="26">
        <f t="shared" si="11"/>
        <v>-1</v>
      </c>
      <c r="N44" s="2" t="s">
        <v>16</v>
      </c>
      <c r="O44" s="22" t="s">
        <v>68</v>
      </c>
      <c r="P44" s="22"/>
      <c r="Q44" s="22"/>
      <c r="R44" s="22"/>
      <c r="S44" s="34">
        <v>3000</v>
      </c>
      <c r="T44" s="33"/>
      <c r="U44" s="18"/>
      <c r="V44" s="18"/>
    </row>
    <row r="45" spans="2:23" x14ac:dyDescent="0.25">
      <c r="B45" t="s">
        <v>19</v>
      </c>
      <c r="C45" t="s">
        <v>72</v>
      </c>
      <c r="G45" s="7">
        <v>0</v>
      </c>
      <c r="H45" s="8"/>
      <c r="I45" s="7">
        <v>1170</v>
      </c>
      <c r="J45" s="8"/>
      <c r="K45" s="7">
        <f t="shared" si="10"/>
        <v>1170</v>
      </c>
      <c r="L45" s="26">
        <v>1</v>
      </c>
      <c r="M45" s="1"/>
      <c r="N45" s="2" t="s">
        <v>19</v>
      </c>
      <c r="O45" t="s">
        <v>72</v>
      </c>
      <c r="S45" s="33">
        <v>0</v>
      </c>
      <c r="T45" s="33"/>
      <c r="U45" s="18"/>
      <c r="V45" s="18"/>
    </row>
    <row r="46" spans="2:23" x14ac:dyDescent="0.25">
      <c r="C46" s="35" t="s">
        <v>69</v>
      </c>
      <c r="D46" s="35"/>
      <c r="E46" s="35"/>
      <c r="F46" s="36"/>
      <c r="G46" s="14"/>
      <c r="H46" s="15">
        <f>SUM(G38:G45)</f>
        <v>97329.06</v>
      </c>
      <c r="I46" s="14"/>
      <c r="J46" s="15">
        <f>SUM(I38:I45)</f>
        <v>100847.51999999999</v>
      </c>
      <c r="K46" s="14">
        <f>J46-H46</f>
        <v>3518.4599999999919</v>
      </c>
      <c r="L46" s="15">
        <f>K46/H46</f>
        <v>3.6150148783929401E-2</v>
      </c>
      <c r="O46" s="35" t="s">
        <v>69</v>
      </c>
      <c r="P46" s="35"/>
      <c r="Q46" s="35"/>
      <c r="R46" s="36"/>
      <c r="S46" s="14"/>
      <c r="T46" s="15">
        <f>SUM(S38:S45)</f>
        <v>98911.57</v>
      </c>
      <c r="U46" s="17"/>
      <c r="V46" s="20"/>
    </row>
    <row r="48" spans="2:23" x14ac:dyDescent="0.25">
      <c r="M48" s="1"/>
    </row>
    <row r="49" spans="6:9" x14ac:dyDescent="0.25">
      <c r="F49" s="37" t="s">
        <v>70</v>
      </c>
      <c r="G49" s="38"/>
      <c r="H49" s="37">
        <f>+J46-J34</f>
        <v>30661.889999999985</v>
      </c>
      <c r="I49" s="38"/>
    </row>
  </sheetData>
  <mergeCells count="23">
    <mergeCell ref="N2:T2"/>
    <mergeCell ref="E3:F3"/>
    <mergeCell ref="G3:H3"/>
    <mergeCell ref="I3:J3"/>
    <mergeCell ref="K3:L3"/>
    <mergeCell ref="Q3:R3"/>
    <mergeCell ref="S3:T3"/>
    <mergeCell ref="B2:L2"/>
    <mergeCell ref="C46:F46"/>
    <mergeCell ref="O46:R46"/>
    <mergeCell ref="F49:G49"/>
    <mergeCell ref="H49:I49"/>
    <mergeCell ref="U3:V3"/>
    <mergeCell ref="C34:F34"/>
    <mergeCell ref="O34:R34"/>
    <mergeCell ref="E37:F37"/>
    <mergeCell ref="G37:H37"/>
    <mergeCell ref="I37:J37"/>
    <mergeCell ref="Q37:R37"/>
    <mergeCell ref="S37:T37"/>
    <mergeCell ref="B36:L36"/>
    <mergeCell ref="N36:T36"/>
    <mergeCell ref="S4:T4"/>
  </mergeCells>
  <printOptions horizontalCentered="1"/>
  <pageMargins left="0.70866141732283472" right="0.70866141732283472" top="0.59055118110236227" bottom="0.59055118110236227" header="0.31496062992125984" footer="0.31496062992125984"/>
  <pageSetup paperSize="9" orientation="landscape" horizontalDpi="4294967295" verticalDpi="4294967295" r:id="rId1"/>
  <headerFooter>
    <oddHeader>&amp;C&amp;"-,Negrita"&amp;14FACULTAD DE CIENCIAS ECONÓMICAS Y EMPRESARIALES</oddHeader>
  </headerFooter>
  <rowBreaks count="1" manualBreakCount="1">
    <brk id="35" min="1" max="19" man="1"/>
  </rowBreaks>
  <colBreaks count="1" manualBreakCount="1">
    <brk id="13" min="1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Valores</vt:lpstr>
      <vt:lpstr>'Presupuesto Valores'!Área_de_impresión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Consulta de Disponible</dc:title>
  <dc:creator>Jose Antonio Ubeda Lopez</dc:creator>
  <cp:lastModifiedBy>usuario</cp:lastModifiedBy>
  <cp:lastPrinted>2024-02-13T12:12:27Z</cp:lastPrinted>
  <dcterms:created xsi:type="dcterms:W3CDTF">2021-02-12T12:29:08Z</dcterms:created>
  <dcterms:modified xsi:type="dcterms:W3CDTF">2024-03-12T14:28:52Z</dcterms:modified>
</cp:coreProperties>
</file>